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Voile - calculs" sheetId="1" r:id="rId1"/>
  </sheets>
  <definedNames/>
  <calcPr fullCalcOnLoad="1"/>
</workbook>
</file>

<file path=xl/sharedStrings.xml><?xml version="1.0" encoding="utf-8"?>
<sst xmlns="http://schemas.openxmlformats.org/spreadsheetml/2006/main" count="126" uniqueCount="94">
  <si>
    <t>x</t>
  </si>
  <si>
    <t>dm2</t>
  </si>
  <si>
    <t>Loa</t>
  </si>
  <si>
    <t>cm</t>
  </si>
  <si>
    <t>z</t>
  </si>
  <si>
    <t>Mat</t>
  </si>
  <si>
    <t>pos'n du mat</t>
  </si>
  <si>
    <t>from bow</t>
  </si>
  <si>
    <t>cm devant la ppAR</t>
  </si>
  <si>
    <t>H du mat</t>
  </si>
  <si>
    <t>au dessus du pont</t>
  </si>
  <si>
    <t>Quete du mat</t>
  </si>
  <si>
    <t>(+ : en arriere)</t>
  </si>
  <si>
    <t>Balestron</t>
  </si>
  <si>
    <t>Long totale</t>
  </si>
  <si>
    <t>cm partie avant</t>
  </si>
  <si>
    <t>partie bome</t>
  </si>
  <si>
    <t>Grand' voile</t>
  </si>
  <si>
    <t>ki</t>
  </si>
  <si>
    <t>Li*ki</t>
  </si>
  <si>
    <t>hi</t>
  </si>
  <si>
    <t>Li*hi*ki</t>
  </si>
  <si>
    <t>Li*Li*ki/2</t>
  </si>
  <si>
    <t>H</t>
  </si>
  <si>
    <t>L1</t>
  </si>
  <si>
    <t>en tete de mat</t>
  </si>
  <si>
    <t>Sag =</t>
  </si>
  <si>
    <t>de LxH</t>
  </si>
  <si>
    <t>L2</t>
  </si>
  <si>
    <t>L3</t>
  </si>
  <si>
    <t>CoPx =</t>
  </si>
  <si>
    <t xml:space="preserve">cm </t>
  </si>
  <si>
    <t>L4</t>
  </si>
  <si>
    <t>CoPz =</t>
  </si>
  <si>
    <t>derriere le mat</t>
  </si>
  <si>
    <t>L5</t>
  </si>
  <si>
    <t>a la bome</t>
  </si>
  <si>
    <t>avec la quete</t>
  </si>
  <si>
    <t>(sans quete de mat)</t>
  </si>
  <si>
    <t>Triangle avant</t>
  </si>
  <si>
    <t>Saf =</t>
  </si>
  <si>
    <t>h</t>
  </si>
  <si>
    <t>H triangle</t>
  </si>
  <si>
    <t>CoPxf =</t>
  </si>
  <si>
    <t>Hf</t>
  </si>
  <si>
    <t>S1</t>
  </si>
  <si>
    <t>G1</t>
  </si>
  <si>
    <t>CoPzf =</t>
  </si>
  <si>
    <t>devant le mat</t>
  </si>
  <si>
    <t>Lf1</t>
  </si>
  <si>
    <t>S2</t>
  </si>
  <si>
    <t>G2</t>
  </si>
  <si>
    <t>CoPzf simplifie =</t>
  </si>
  <si>
    <t>Lf2</t>
  </si>
  <si>
    <t>S</t>
  </si>
  <si>
    <t>SA =</t>
  </si>
  <si>
    <t>CoVx =</t>
  </si>
  <si>
    <t>de H</t>
  </si>
  <si>
    <t>Surface totale</t>
  </si>
  <si>
    <t>CoVz =</t>
  </si>
  <si>
    <t>CoV (centre de voilure) =</t>
  </si>
  <si>
    <t>devant la ppAR</t>
  </si>
  <si>
    <t>de L</t>
  </si>
  <si>
    <t>Franc-bord milieu</t>
  </si>
  <si>
    <t>tétière</t>
  </si>
  <si>
    <t>base</t>
  </si>
  <si>
    <t xml:space="preserve">En bleu  </t>
  </si>
  <si>
    <t>Ne pas changer les autres</t>
  </si>
  <si>
    <t>Après avoir remplis les cases en bleu ajuster la G4</t>
  </si>
  <si>
    <t>Résultat :</t>
  </si>
  <si>
    <t>m2</t>
  </si>
  <si>
    <t>CV</t>
  </si>
  <si>
    <t>En prenant en compte le mât</t>
  </si>
  <si>
    <t>CALCUL</t>
  </si>
  <si>
    <t>Diviser la voile en 4 en hauteur</t>
  </si>
  <si>
    <t>R=LxSx8</t>
  </si>
  <si>
    <t>Rating</t>
  </si>
  <si>
    <t>LW</t>
  </si>
  <si>
    <t>Cacule surface jauge classe 10r</t>
  </si>
  <si>
    <t>LW calculé</t>
  </si>
  <si>
    <t>SV mesuré</t>
  </si>
  <si>
    <t xml:space="preserve">A fin d' aligner le guindant de GV avec le Zéro </t>
  </si>
  <si>
    <t xml:space="preserve">Valeurs à rentrer </t>
  </si>
  <si>
    <t>rev 4</t>
  </si>
  <si>
    <t>cm de la base</t>
  </si>
  <si>
    <t xml:space="preserve">mm </t>
  </si>
  <si>
    <t>mm</t>
  </si>
  <si>
    <t>H guindant + 4 cm</t>
  </si>
  <si>
    <t>cm  devant le mât</t>
  </si>
  <si>
    <t>Diff/ surf jauge</t>
  </si>
  <si>
    <t>Surface de voile jauge</t>
  </si>
  <si>
    <t>Surface estimatif du mât (rond)</t>
  </si>
  <si>
    <t>Suface GV+Foc</t>
  </si>
  <si>
    <t xml:space="preserve">Surface Total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</si>
</sst>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R$ &quot;#,##0_);\(&quot;R$ &quot;#,##0\)"/>
    <numFmt numFmtId="175" formatCode="&quot;R$ &quot;#,##0_);[Red]\(&quot;R$ &quot;#,##0\)"/>
    <numFmt numFmtId="176" formatCode="&quot;R$ &quot;#,##0.00_);\(&quot;R$ &quot;#,##0.00\)"/>
    <numFmt numFmtId="177" formatCode="&quot;R$ &quot;#,##0.00_);[Red]\(&quot;R$ &quot;#,##0.00\)"/>
    <numFmt numFmtId="178" formatCode="_(&quot;R$ &quot;* #,##0_);_(&quot;R$ &quot;* \(#,##0\);_(&quot;R$ &quot;* &quot;-&quot;_);_(@_)"/>
    <numFmt numFmtId="179" formatCode="_(&quot;R$ &quot;* #,##0.00_);_(&quot;R$ &quot;* \(#,##0.00\);_(&quot;R$ &quot;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0"/>
    <numFmt numFmtId="189" formatCode="0.000"/>
    <numFmt numFmtId="190" formatCode="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00000"/>
    <numFmt numFmtId="195" formatCode="0.000000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name val="MS Sans Serif"/>
      <family val="2"/>
    </font>
    <font>
      <b/>
      <sz val="10"/>
      <color indexed="12"/>
      <name val="MS Sans Serif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MS Sans Serif"/>
      <family val="0"/>
    </font>
    <font>
      <sz val="10"/>
      <color indexed="23"/>
      <name val="MS Sans Serif"/>
      <family val="2"/>
    </font>
    <font>
      <sz val="10"/>
      <color indexed="55"/>
      <name val="Arial"/>
      <family val="2"/>
    </font>
    <font>
      <sz val="10"/>
      <color indexed="14"/>
      <name val="Arial"/>
      <family val="2"/>
    </font>
    <font>
      <sz val="10"/>
      <color indexed="55"/>
      <name val="MS Sans Serif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sz val="14"/>
      <color indexed="12"/>
      <name val="Arial"/>
      <family val="0"/>
    </font>
    <font>
      <sz val="14"/>
      <name val="Arial"/>
      <family val="0"/>
    </font>
    <font>
      <sz val="12"/>
      <color indexed="10"/>
      <name val="Arial"/>
      <family val="0"/>
    </font>
    <font>
      <sz val="12"/>
      <color indexed="12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53"/>
      <name val="Arial"/>
      <family val="2"/>
    </font>
    <font>
      <b/>
      <sz val="12"/>
      <color indexed="48"/>
      <name val="Arial"/>
      <family val="2"/>
    </font>
    <font>
      <b/>
      <sz val="12"/>
      <color indexed="12"/>
      <name val="Arial"/>
      <family val="2"/>
    </font>
    <font>
      <b/>
      <sz val="13.5"/>
      <name val="MS Sans Serif"/>
      <family val="2"/>
    </font>
    <font>
      <b/>
      <sz val="13.5"/>
      <name val="Arial"/>
      <family val="0"/>
    </font>
    <font>
      <sz val="13.5"/>
      <name val="Arial"/>
      <family val="0"/>
    </font>
    <font>
      <sz val="13.5"/>
      <color indexed="8"/>
      <name val="Arial"/>
      <family val="0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3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6" fillId="20" borderId="4" applyNumberFormat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9" fillId="23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72" fontId="9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left" indent="1"/>
    </xf>
    <xf numFmtId="1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72" fontId="4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9" fontId="0" fillId="0" borderId="0" xfId="52" applyFont="1" applyBorder="1" applyAlignment="1">
      <alignment/>
    </xf>
    <xf numFmtId="0" fontId="10" fillId="0" borderId="0" xfId="0" applyFon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6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2" fontId="12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 indent="1"/>
    </xf>
    <xf numFmtId="9" fontId="0" fillId="0" borderId="0" xfId="52" applyFont="1" applyBorder="1" applyAlignment="1">
      <alignment/>
    </xf>
    <xf numFmtId="172" fontId="1" fillId="0" borderId="0" xfId="0" applyNumberFormat="1" applyFont="1" applyBorder="1" applyAlignment="1">
      <alignment/>
    </xf>
    <xf numFmtId="9" fontId="14" fillId="0" borderId="0" xfId="52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11" fillId="0" borderId="0" xfId="52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right"/>
    </xf>
    <xf numFmtId="0" fontId="14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>
      <alignment/>
    </xf>
    <xf numFmtId="9" fontId="0" fillId="0" borderId="0" xfId="52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hidden="1"/>
    </xf>
    <xf numFmtId="0" fontId="0" fillId="24" borderId="0" xfId="0" applyFill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2" fillId="24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43" fillId="0" borderId="17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2" xfId="0" applyBorder="1" applyAlignment="1">
      <alignment/>
    </xf>
    <xf numFmtId="0" fontId="2" fillId="0" borderId="15" xfId="0" applyFont="1" applyFill="1" applyBorder="1" applyAlignment="1">
      <alignment/>
    </xf>
    <xf numFmtId="9" fontId="0" fillId="0" borderId="16" xfId="0" applyNumberFormat="1" applyBorder="1" applyAlignment="1">
      <alignment horizontal="left"/>
    </xf>
    <xf numFmtId="0" fontId="43" fillId="0" borderId="17" xfId="0" applyFont="1" applyBorder="1" applyAlignment="1">
      <alignment/>
    </xf>
    <xf numFmtId="1" fontId="46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4" fillId="0" borderId="18" xfId="0" applyFont="1" applyBorder="1" applyAlignment="1">
      <alignment/>
    </xf>
    <xf numFmtId="0" fontId="45" fillId="0" borderId="18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37" fillId="0" borderId="12" xfId="0" applyFont="1" applyBorder="1" applyAlignment="1">
      <alignment/>
    </xf>
    <xf numFmtId="172" fontId="42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40" fillId="0" borderId="13" xfId="0" applyFont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50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40" fillId="0" borderId="0" xfId="0" applyFont="1" applyBorder="1" applyAlignment="1">
      <alignment/>
    </xf>
    <xf numFmtId="0" fontId="42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172" fontId="42" fillId="0" borderId="16" xfId="0" applyNumberFormat="1" applyFont="1" applyBorder="1" applyAlignment="1">
      <alignment/>
    </xf>
    <xf numFmtId="0" fontId="37" fillId="0" borderId="16" xfId="0" applyFont="1" applyBorder="1" applyAlignment="1">
      <alignment/>
    </xf>
    <xf numFmtId="0" fontId="0" fillId="0" borderId="17" xfId="0" applyBorder="1" applyAlignment="1">
      <alignment/>
    </xf>
    <xf numFmtId="0" fontId="37" fillId="0" borderId="14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175"/>
          <c:w val="0.956"/>
          <c:h val="0.97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'Voile - calculs'!$M$4:$M$26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</c:v>
                </c:pt>
                <c:pt idx="4">
                  <c:v>65</c:v>
                </c:pt>
                <c:pt idx="6">
                  <c:v>0</c:v>
                </c:pt>
                <c:pt idx="7">
                  <c:v>-4</c:v>
                </c:pt>
                <c:pt idx="8">
                  <c:v>-14</c:v>
                </c:pt>
                <c:pt idx="9">
                  <c:v>-35.2</c:v>
                </c:pt>
                <c:pt idx="10">
                  <c:v>-47.6</c:v>
                </c:pt>
                <c:pt idx="11">
                  <c:v>-59</c:v>
                </c:pt>
                <c:pt idx="12">
                  <c:v>-62.4</c:v>
                </c:pt>
                <c:pt idx="13">
                  <c:v>0</c:v>
                </c:pt>
                <c:pt idx="15">
                  <c:v>65</c:v>
                </c:pt>
                <c:pt idx="16">
                  <c:v>7.654552912223133</c:v>
                </c:pt>
                <c:pt idx="17">
                  <c:v>3.5545529122231336</c:v>
                </c:pt>
                <c:pt idx="18">
                  <c:v>7</c:v>
                </c:pt>
                <c:pt idx="19">
                  <c:v>65</c:v>
                </c:pt>
                <c:pt idx="21">
                  <c:v>-8.34252293788388</c:v>
                </c:pt>
                <c:pt idx="22">
                  <c:v>-8.34252293788388</c:v>
                </c:pt>
              </c:numCache>
            </c:numRef>
          </c:xVal>
          <c:yVal>
            <c:numRef>
              <c:f>'Voile - calculs'!$N$4:$N$26</c:f>
              <c:numCache>
                <c:ptCount val="23"/>
                <c:pt idx="0">
                  <c:v>0</c:v>
                </c:pt>
                <c:pt idx="1">
                  <c:v>-3.6</c:v>
                </c:pt>
                <c:pt idx="2">
                  <c:v>-4</c:v>
                </c:pt>
                <c:pt idx="3">
                  <c:v>5</c:v>
                </c:pt>
                <c:pt idx="4">
                  <c:v>0</c:v>
                </c:pt>
                <c:pt idx="6">
                  <c:v>-4</c:v>
                </c:pt>
                <c:pt idx="7">
                  <c:v>2438</c:v>
                </c:pt>
                <c:pt idx="8">
                  <c:v>2438</c:v>
                </c:pt>
                <c:pt idx="9">
                  <c:v>1828.5</c:v>
                </c:pt>
                <c:pt idx="10">
                  <c:v>1219</c:v>
                </c:pt>
                <c:pt idx="11">
                  <c:v>609.5</c:v>
                </c:pt>
                <c:pt idx="12">
                  <c:v>0</c:v>
                </c:pt>
                <c:pt idx="13">
                  <c:v>0</c:v>
                </c:pt>
                <c:pt idx="15">
                  <c:v>-4</c:v>
                </c:pt>
                <c:pt idx="16">
                  <c:v>2096</c:v>
                </c:pt>
                <c:pt idx="17">
                  <c:v>2096</c:v>
                </c:pt>
                <c:pt idx="18">
                  <c:v>-4</c:v>
                </c:pt>
                <c:pt idx="19">
                  <c:v>-4</c:v>
                </c:pt>
                <c:pt idx="21">
                  <c:v>0</c:v>
                </c:pt>
                <c:pt idx="22">
                  <c:v>888.6610859770293</c:v>
                </c:pt>
              </c:numCache>
            </c:numRef>
          </c:yVal>
          <c:smooth val="0"/>
        </c:ser>
        <c:axId val="30709811"/>
        <c:axId val="7952844"/>
      </c:scatterChart>
      <c:valAx>
        <c:axId val="30709811"/>
        <c:scaling>
          <c:orientation val="minMax"/>
          <c:max val="80"/>
          <c:min val="-7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52844"/>
        <c:crossesAt val="0"/>
        <c:crossBetween val="midCat"/>
        <c:dispUnits/>
      </c:valAx>
      <c:valAx>
        <c:axId val="795284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09811"/>
        <c:crosses val="autoZero"/>
        <c:crossBetween val="midCat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0</xdr:row>
      <xdr:rowOff>152400</xdr:rowOff>
    </xdr:from>
    <xdr:to>
      <xdr:col>21</xdr:col>
      <xdr:colOff>695325</xdr:colOff>
      <xdr:row>46</xdr:row>
      <xdr:rowOff>114300</xdr:rowOff>
    </xdr:to>
    <xdr:graphicFrame>
      <xdr:nvGraphicFramePr>
        <xdr:cNvPr id="1" name="Graphique 2"/>
        <xdr:cNvGraphicFramePr/>
      </xdr:nvGraphicFramePr>
      <xdr:xfrm>
        <a:off x="6667500" y="152400"/>
        <a:ext cx="6772275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69"/>
  <sheetViews>
    <sheetView tabSelected="1" zoomScale="70" zoomScaleNormal="70" zoomScalePageLayoutView="0" workbookViewId="0" topLeftCell="A1">
      <selection activeCell="I14" sqref="I14"/>
    </sheetView>
  </sheetViews>
  <sheetFormatPr defaultColWidth="9.140625" defaultRowHeight="12.75"/>
  <cols>
    <col min="1" max="1" width="5.28125" style="2" bestFit="1" customWidth="1"/>
    <col min="2" max="2" width="5.7109375" style="2" customWidth="1"/>
    <col min="3" max="3" width="9.00390625" style="2" customWidth="1"/>
    <col min="4" max="4" width="11.00390625" style="2" bestFit="1" customWidth="1"/>
    <col min="5" max="5" width="14.28125" style="2" customWidth="1"/>
    <col min="6" max="6" width="13.140625" style="3" customWidth="1"/>
    <col min="7" max="7" width="10.421875" style="2" bestFit="1" customWidth="1"/>
    <col min="8" max="8" width="5.7109375" style="2" customWidth="1"/>
    <col min="9" max="9" width="7.140625" style="2" customWidth="1"/>
    <col min="10" max="10" width="5.28125" style="2" customWidth="1"/>
    <col min="11" max="11" width="12.140625" style="2" customWidth="1"/>
    <col min="12" max="12" width="9.140625" style="2" customWidth="1"/>
    <col min="13" max="14" width="9.421875" style="2" bestFit="1" customWidth="1"/>
    <col min="15" max="21" width="9.140625" style="2" customWidth="1"/>
    <col min="22" max="22" width="18.57421875" style="2" customWidth="1"/>
    <col min="23" max="23" width="9.140625" style="2" customWidth="1"/>
    <col min="24" max="24" width="11.8515625" style="2" customWidth="1"/>
    <col min="25" max="25" width="18.28125" style="2" customWidth="1"/>
    <col min="26" max="26" width="17.57421875" style="2" customWidth="1"/>
    <col min="27" max="16384" width="9.140625" style="2" customWidth="1"/>
  </cols>
  <sheetData>
    <row r="1" spans="1:22" ht="12.75">
      <c r="A1" s="2" t="s">
        <v>83</v>
      </c>
      <c r="U1" s="4"/>
      <c r="V1" s="3"/>
    </row>
    <row r="2" spans="5:22" ht="15.75">
      <c r="E2" s="5"/>
      <c r="F2" s="6"/>
      <c r="G2" s="67"/>
      <c r="H2" s="6"/>
      <c r="I2" s="6"/>
      <c r="V2" s="3"/>
    </row>
    <row r="3" spans="6:23" ht="12.75">
      <c r="F3" s="2"/>
      <c r="M3" s="1" t="s">
        <v>0</v>
      </c>
      <c r="N3" s="1" t="s">
        <v>4</v>
      </c>
      <c r="W3" s="3"/>
    </row>
    <row r="4" spans="5:24" ht="18">
      <c r="E4" s="4" t="s">
        <v>5</v>
      </c>
      <c r="F4" s="3" t="s">
        <v>2</v>
      </c>
      <c r="G4" s="4">
        <v>65</v>
      </c>
      <c r="H4" s="4" t="s">
        <v>3</v>
      </c>
      <c r="M4" s="2">
        <v>0</v>
      </c>
      <c r="N4" s="2">
        <v>0</v>
      </c>
      <c r="U4" s="3"/>
      <c r="V4" s="8"/>
      <c r="W4" s="70" t="s">
        <v>82</v>
      </c>
      <c r="X4" s="71"/>
    </row>
    <row r="5" spans="2:27" ht="15">
      <c r="B5" s="2" t="s">
        <v>7</v>
      </c>
      <c r="E5" s="4"/>
      <c r="F5" s="3" t="s">
        <v>6</v>
      </c>
      <c r="G5" s="68">
        <v>65</v>
      </c>
      <c r="H5" s="4" t="s">
        <v>3</v>
      </c>
      <c r="I5" s="10">
        <f>G4-G5</f>
        <v>0</v>
      </c>
      <c r="J5" s="2" t="s">
        <v>8</v>
      </c>
      <c r="M5" s="2">
        <v>0</v>
      </c>
      <c r="N5" s="2">
        <f>0.9*G8</f>
        <v>-3.6</v>
      </c>
      <c r="U5" s="3"/>
      <c r="V5" s="8"/>
      <c r="W5" s="76" t="s">
        <v>66</v>
      </c>
      <c r="X5" s="74"/>
      <c r="Y5" s="75" t="s">
        <v>72</v>
      </c>
      <c r="Z5" s="75"/>
      <c r="AA5" s="75"/>
    </row>
    <row r="6" spans="2:25" ht="15">
      <c r="B6" s="2" t="s">
        <v>10</v>
      </c>
      <c r="E6" s="4"/>
      <c r="F6" s="79" t="s">
        <v>9</v>
      </c>
      <c r="G6" s="69">
        <v>2442</v>
      </c>
      <c r="H6" s="4" t="s">
        <v>3</v>
      </c>
      <c r="I6" s="2" t="s">
        <v>87</v>
      </c>
      <c r="M6" s="11">
        <f>I5</f>
        <v>0</v>
      </c>
      <c r="N6" s="2">
        <f>G8</f>
        <v>-4</v>
      </c>
      <c r="U6" s="3"/>
      <c r="V6" s="8"/>
      <c r="W6" s="76" t="s">
        <v>74</v>
      </c>
      <c r="X6" s="74"/>
      <c r="Y6" s="75"/>
    </row>
    <row r="7" spans="2:25" ht="15">
      <c r="B7" s="2" t="s">
        <v>12</v>
      </c>
      <c r="E7" s="4"/>
      <c r="F7" s="79" t="s">
        <v>11</v>
      </c>
      <c r="G7" s="69">
        <v>4</v>
      </c>
      <c r="H7" s="4" t="s">
        <v>3</v>
      </c>
      <c r="L7" s="12"/>
      <c r="M7" s="2">
        <f>G4</f>
        <v>65</v>
      </c>
      <c r="N7" s="2">
        <v>5</v>
      </c>
      <c r="U7" s="3"/>
      <c r="V7" s="8"/>
      <c r="W7" s="72" t="s">
        <v>67</v>
      </c>
      <c r="X7" s="72"/>
      <c r="Y7" s="73"/>
    </row>
    <row r="8" spans="6:25" ht="12.75">
      <c r="F8" s="115" t="s">
        <v>63</v>
      </c>
      <c r="G8" s="68">
        <v>-4</v>
      </c>
      <c r="H8" s="13" t="s">
        <v>3</v>
      </c>
      <c r="L8" s="12"/>
      <c r="M8" s="2">
        <f>M7</f>
        <v>65</v>
      </c>
      <c r="N8" s="2">
        <v>0</v>
      </c>
      <c r="U8" s="14"/>
      <c r="V8" s="8"/>
      <c r="W8" s="15"/>
      <c r="X8" s="9"/>
      <c r="Y8" s="16"/>
    </row>
    <row r="9" spans="5:24" ht="12.75">
      <c r="E9" s="4" t="s">
        <v>13</v>
      </c>
      <c r="F9" s="3" t="s">
        <v>14</v>
      </c>
      <c r="G9" s="68">
        <v>70</v>
      </c>
      <c r="H9" s="4" t="s">
        <v>3</v>
      </c>
      <c r="I9" s="2">
        <f>G9-G10</f>
        <v>65</v>
      </c>
      <c r="J9" s="2" t="s">
        <v>15</v>
      </c>
      <c r="L9" s="12"/>
      <c r="U9" s="14"/>
      <c r="V9" s="8"/>
      <c r="W9" s="17"/>
      <c r="X9" s="9"/>
    </row>
    <row r="10" spans="5:27" ht="19.5">
      <c r="E10" s="4"/>
      <c r="F10" s="3" t="s">
        <v>16</v>
      </c>
      <c r="G10" s="68">
        <f>G9-G5</f>
        <v>5</v>
      </c>
      <c r="H10" s="4" t="s">
        <v>3</v>
      </c>
      <c r="L10" s="12"/>
      <c r="M10" s="11">
        <f>M6</f>
        <v>0</v>
      </c>
      <c r="N10" s="2">
        <f>N6</f>
        <v>-4</v>
      </c>
      <c r="U10" s="14"/>
      <c r="V10" s="8"/>
      <c r="W10" s="98" t="s">
        <v>68</v>
      </c>
      <c r="X10" s="99"/>
      <c r="Y10" s="100"/>
      <c r="Z10" s="100"/>
      <c r="AA10" s="75"/>
    </row>
    <row r="11" spans="5:27" ht="17.25">
      <c r="E11" s="4"/>
      <c r="F11" s="2"/>
      <c r="H11" s="4"/>
      <c r="L11" s="4"/>
      <c r="M11" s="11">
        <f>M10-G7</f>
        <v>-4</v>
      </c>
      <c r="N11" s="2">
        <f>N10+G6</f>
        <v>2438</v>
      </c>
      <c r="U11" s="18"/>
      <c r="V11" s="8"/>
      <c r="W11" s="101" t="s">
        <v>81</v>
      </c>
      <c r="X11" s="102"/>
      <c r="Y11" s="100"/>
      <c r="Z11" s="100"/>
      <c r="AA11" s="75"/>
    </row>
    <row r="12" spans="5:24" ht="12.75">
      <c r="E12" s="4" t="s">
        <v>17</v>
      </c>
      <c r="F12" s="3" t="s">
        <v>23</v>
      </c>
      <c r="G12" s="4">
        <f>G6-4</f>
        <v>2438</v>
      </c>
      <c r="H12" s="4" t="s">
        <v>3</v>
      </c>
      <c r="L12" s="12"/>
      <c r="M12" s="11">
        <f>M10-G7-G13</f>
        <v>-14</v>
      </c>
      <c r="N12" s="2">
        <f>N11</f>
        <v>2438</v>
      </c>
      <c r="V12" s="3"/>
      <c r="W12" s="19"/>
      <c r="X12" s="9"/>
    </row>
    <row r="13" spans="2:24" ht="12.75">
      <c r="B13" s="2" t="s">
        <v>25</v>
      </c>
      <c r="E13" s="4"/>
      <c r="F13" s="79" t="s">
        <v>24</v>
      </c>
      <c r="G13" s="20">
        <v>10</v>
      </c>
      <c r="H13" s="4" t="s">
        <v>3</v>
      </c>
      <c r="I13" s="2" t="s">
        <v>64</v>
      </c>
      <c r="L13" s="12"/>
      <c r="M13" s="2">
        <f>M11+G7/4-G14</f>
        <v>-35.2</v>
      </c>
      <c r="N13" s="2">
        <f>N11-G12/4</f>
        <v>1828.5</v>
      </c>
      <c r="U13" s="21"/>
      <c r="V13" s="3"/>
      <c r="W13" s="22"/>
      <c r="X13" s="23"/>
    </row>
    <row r="14" spans="5:25" ht="16.5" thickBot="1">
      <c r="E14" s="4"/>
      <c r="F14" s="79" t="s">
        <v>28</v>
      </c>
      <c r="G14" s="20">
        <v>32.2</v>
      </c>
      <c r="H14" s="4" t="s">
        <v>3</v>
      </c>
      <c r="L14" s="24"/>
      <c r="M14" s="2">
        <f>M11+G7/2-G15</f>
        <v>-47.6</v>
      </c>
      <c r="N14" s="2">
        <f>N12-G12/2</f>
        <v>1219</v>
      </c>
      <c r="V14" s="3"/>
      <c r="W14" s="5" t="s">
        <v>78</v>
      </c>
      <c r="X14" s="5"/>
      <c r="Y14" s="5"/>
    </row>
    <row r="15" spans="5:26" ht="12.75">
      <c r="E15" s="4"/>
      <c r="F15" s="79" t="s">
        <v>29</v>
      </c>
      <c r="G15" s="20">
        <v>45.6</v>
      </c>
      <c r="H15" s="4" t="s">
        <v>3</v>
      </c>
      <c r="L15" s="24"/>
      <c r="M15" s="2">
        <f>M11+3/4*G7-G16</f>
        <v>-59</v>
      </c>
      <c r="N15" s="2">
        <f>N12-3/4*G12</f>
        <v>609.5</v>
      </c>
      <c r="U15" s="3"/>
      <c r="V15" s="23"/>
      <c r="W15" s="80" t="s">
        <v>76</v>
      </c>
      <c r="X15" s="81">
        <v>10</v>
      </c>
      <c r="Y15" s="82">
        <f>X17*8</f>
        <v>12.16</v>
      </c>
      <c r="Z15" s="83" t="s">
        <v>75</v>
      </c>
    </row>
    <row r="16" spans="2:27" s="6" customFormat="1" ht="12.75" customHeight="1" thickBot="1">
      <c r="B16" s="2"/>
      <c r="E16" s="4"/>
      <c r="F16" s="79" t="s">
        <v>32</v>
      </c>
      <c r="G16" s="20">
        <v>58</v>
      </c>
      <c r="H16" s="4" t="s">
        <v>3</v>
      </c>
      <c r="L16" s="24"/>
      <c r="M16" s="10">
        <f>M11+G7-G17</f>
        <v>-62.4</v>
      </c>
      <c r="N16" s="24">
        <f>N11-G12</f>
        <v>0</v>
      </c>
      <c r="W16" s="84"/>
      <c r="X16" s="9"/>
      <c r="Y16" s="2"/>
      <c r="Z16" s="85"/>
      <c r="AA16" s="2"/>
    </row>
    <row r="17" spans="2:27" ht="16.5" customHeight="1" thickBot="1">
      <c r="B17" s="2" t="s">
        <v>36</v>
      </c>
      <c r="E17" s="4"/>
      <c r="F17" s="79" t="s">
        <v>35</v>
      </c>
      <c r="G17" s="20">
        <v>62.4</v>
      </c>
      <c r="H17" s="4" t="s">
        <v>3</v>
      </c>
      <c r="L17" s="24"/>
      <c r="M17" s="11">
        <f>M10</f>
        <v>0</v>
      </c>
      <c r="N17" s="2">
        <f>N16</f>
        <v>0</v>
      </c>
      <c r="W17" s="86" t="s">
        <v>77</v>
      </c>
      <c r="X17" s="103">
        <v>1.52</v>
      </c>
      <c r="Y17" s="6"/>
      <c r="Z17" s="87"/>
      <c r="AA17" s="6"/>
    </row>
    <row r="18" spans="2:37" ht="12.75">
      <c r="B18" s="4"/>
      <c r="E18" s="4"/>
      <c r="G18" s="20"/>
      <c r="H18" s="4"/>
      <c r="L18" s="12"/>
      <c r="U18" s="25"/>
      <c r="W18" s="88"/>
      <c r="Z18" s="85"/>
      <c r="AK18" s="9"/>
    </row>
    <row r="19" spans="5:26" ht="16.5" thickBot="1">
      <c r="E19" s="4" t="s">
        <v>39</v>
      </c>
      <c r="F19" s="3" t="s">
        <v>41</v>
      </c>
      <c r="G19" s="68"/>
      <c r="H19" s="4" t="s">
        <v>3</v>
      </c>
      <c r="L19" s="21"/>
      <c r="M19" s="11">
        <f>I5+I9</f>
        <v>65</v>
      </c>
      <c r="N19" s="2">
        <f>N10+G20</f>
        <v>-4</v>
      </c>
      <c r="V19" s="21"/>
      <c r="W19" s="89" t="s">
        <v>90</v>
      </c>
      <c r="X19" s="90"/>
      <c r="Y19" s="90"/>
      <c r="Z19" s="91">
        <f>X15/Y15</f>
        <v>0.8223684210526315</v>
      </c>
    </row>
    <row r="20" spans="2:22" ht="18.75" customHeight="1" thickBot="1">
      <c r="B20" s="2" t="s">
        <v>10</v>
      </c>
      <c r="E20" s="4"/>
      <c r="G20" s="4">
        <v>0</v>
      </c>
      <c r="H20" s="4" t="s">
        <v>31</v>
      </c>
      <c r="L20" s="21"/>
      <c r="M20" s="11">
        <f>M21+G22</f>
        <v>7.654552912223133</v>
      </c>
      <c r="N20" s="2">
        <f>N21</f>
        <v>2096</v>
      </c>
      <c r="V20" s="12"/>
    </row>
    <row r="21" spans="5:26" ht="16.5" thickBot="1">
      <c r="E21" s="4"/>
      <c r="F21" s="79" t="s">
        <v>44</v>
      </c>
      <c r="G21" s="7">
        <v>2100</v>
      </c>
      <c r="H21" s="4" t="s">
        <v>3</v>
      </c>
      <c r="L21" s="21"/>
      <c r="M21" s="11">
        <f>M22-G7*G21/G12</f>
        <v>3.5545529122231336</v>
      </c>
      <c r="N21" s="2">
        <f>G21+G20+N6</f>
        <v>2096</v>
      </c>
      <c r="V21" s="12"/>
      <c r="W21" s="92" t="s">
        <v>80</v>
      </c>
      <c r="X21" s="93"/>
      <c r="Y21" s="104">
        <f>Y30</f>
        <v>1.682257156308851</v>
      </c>
      <c r="Z21" s="94">
        <f>Y21*8</f>
        <v>13.458057250470809</v>
      </c>
    </row>
    <row r="22" spans="5:26" ht="16.5" thickBot="1">
      <c r="E22" s="4"/>
      <c r="F22" s="79" t="s">
        <v>49</v>
      </c>
      <c r="G22" s="7">
        <v>4.1</v>
      </c>
      <c r="H22" s="4" t="s">
        <v>3</v>
      </c>
      <c r="I22" s="2" t="s">
        <v>64</v>
      </c>
      <c r="L22" s="21"/>
      <c r="M22" s="26">
        <f>M19-G23</f>
        <v>7</v>
      </c>
      <c r="N22" s="27">
        <f>N19</f>
        <v>-4</v>
      </c>
      <c r="V22" s="12"/>
      <c r="W22" s="95" t="s">
        <v>79</v>
      </c>
      <c r="X22" s="90"/>
      <c r="Y22" s="96"/>
      <c r="Z22" s="97">
        <f>10/Z21</f>
        <v>0.7430492985642609</v>
      </c>
    </row>
    <row r="23" spans="5:22" ht="12.75">
      <c r="E23" s="4"/>
      <c r="F23" s="79" t="s">
        <v>53</v>
      </c>
      <c r="G23" s="7">
        <v>58</v>
      </c>
      <c r="H23" s="4" t="s">
        <v>3</v>
      </c>
      <c r="I23" s="2" t="s">
        <v>65</v>
      </c>
      <c r="L23" s="21"/>
      <c r="M23" s="26">
        <f>M19</f>
        <v>65</v>
      </c>
      <c r="N23" s="27">
        <f>N19</f>
        <v>-4</v>
      </c>
      <c r="V23" s="12"/>
    </row>
    <row r="24" spans="6:23" ht="12.75">
      <c r="F24" s="2"/>
      <c r="L24" s="4"/>
      <c r="V24" s="3"/>
      <c r="W24" s="28"/>
    </row>
    <row r="25" spans="5:26" ht="15.75">
      <c r="E25" s="78" t="s">
        <v>73</v>
      </c>
      <c r="F25" s="2"/>
      <c r="L25" s="24"/>
      <c r="M25" s="11">
        <f>G44</f>
        <v>-8.34252293788388</v>
      </c>
      <c r="N25" s="2">
        <v>0</v>
      </c>
      <c r="V25" s="3"/>
      <c r="W25" s="4" t="s">
        <v>91</v>
      </c>
      <c r="X25" s="4"/>
      <c r="Y25" s="4"/>
      <c r="Z25" s="4">
        <v>0.027</v>
      </c>
    </row>
    <row r="26" spans="6:23" ht="12.75">
      <c r="F26" s="2"/>
      <c r="L26" s="24"/>
      <c r="M26" s="11">
        <f>M25</f>
        <v>-8.34252293788388</v>
      </c>
      <c r="N26" s="11">
        <f>G42</f>
        <v>888.6610859770293</v>
      </c>
      <c r="V26" s="3"/>
      <c r="W26" s="29"/>
    </row>
    <row r="27" spans="1:24" ht="18.75" thickBot="1">
      <c r="A27" s="3" t="s">
        <v>18</v>
      </c>
      <c r="B27" s="3" t="s">
        <v>19</v>
      </c>
      <c r="C27" s="3" t="s">
        <v>20</v>
      </c>
      <c r="D27" s="3" t="s">
        <v>21</v>
      </c>
      <c r="E27" s="3" t="s">
        <v>22</v>
      </c>
      <c r="F27" s="2"/>
      <c r="L27" s="12"/>
      <c r="V27" s="30"/>
      <c r="W27" s="77" t="s">
        <v>69</v>
      </c>
      <c r="X27" s="32"/>
    </row>
    <row r="28" spans="1:26" ht="18.75" customHeight="1">
      <c r="A28" s="2">
        <v>1</v>
      </c>
      <c r="B28" s="2">
        <f>A28*G13</f>
        <v>10</v>
      </c>
      <c r="C28" s="2">
        <f>G6</f>
        <v>2442</v>
      </c>
      <c r="D28" s="2">
        <f>C28*B28</f>
        <v>24420</v>
      </c>
      <c r="E28" s="2">
        <f>B28*G13/2</f>
        <v>50</v>
      </c>
      <c r="F28" s="33" t="s">
        <v>26</v>
      </c>
      <c r="G28" s="114">
        <f>B33*G12/A33/106.2</f>
        <v>1003.2071563088512</v>
      </c>
      <c r="H28" s="35" t="s">
        <v>1</v>
      </c>
      <c r="I28" s="36">
        <f>G28/(G12*G17)*100</f>
        <v>0.6594355111304264</v>
      </c>
      <c r="J28" s="2" t="s">
        <v>27</v>
      </c>
      <c r="L28" s="12"/>
      <c r="W28" s="105" t="s">
        <v>92</v>
      </c>
      <c r="X28" s="106"/>
      <c r="Y28" s="107">
        <f>G41*0.001</f>
        <v>1.6552571563088512</v>
      </c>
      <c r="Z28" s="108" t="s">
        <v>70</v>
      </c>
    </row>
    <row r="29" spans="1:26" ht="12.75">
      <c r="A29" s="2">
        <v>4</v>
      </c>
      <c r="B29" s="2">
        <f>A29*G14</f>
        <v>128.8</v>
      </c>
      <c r="C29" s="2">
        <f>C28-G$12/4</f>
        <v>1832.5</v>
      </c>
      <c r="D29" s="2">
        <f>C29*B29</f>
        <v>236026.00000000003</v>
      </c>
      <c r="E29" s="2">
        <f>B29*G14/2</f>
        <v>2073.6800000000003</v>
      </c>
      <c r="L29" s="12"/>
      <c r="W29" s="88"/>
      <c r="Z29" s="85"/>
    </row>
    <row r="30" spans="1:26" ht="18">
      <c r="A30" s="2">
        <v>2</v>
      </c>
      <c r="B30" s="2">
        <f>A30*G15</f>
        <v>91.2</v>
      </c>
      <c r="C30" s="2">
        <f>C29-G$12/4</f>
        <v>1223</v>
      </c>
      <c r="D30" s="2">
        <f>C30*B30</f>
        <v>111537.6</v>
      </c>
      <c r="E30" s="2">
        <f>B30*G15/2</f>
        <v>2079.36</v>
      </c>
      <c r="F30" s="33" t="s">
        <v>30</v>
      </c>
      <c r="G30" s="34">
        <f>D33/B33</f>
        <v>981.2456140350878</v>
      </c>
      <c r="H30" s="34" t="s">
        <v>85</v>
      </c>
      <c r="I30" s="2" t="s">
        <v>10</v>
      </c>
      <c r="L30" s="33"/>
      <c r="U30" s="4"/>
      <c r="V30" s="3"/>
      <c r="W30" s="111" t="s">
        <v>93</v>
      </c>
      <c r="X30" s="118"/>
      <c r="Y30" s="119">
        <f>Y28+Z25</f>
        <v>1.682257156308851</v>
      </c>
      <c r="Z30" s="124" t="s">
        <v>70</v>
      </c>
    </row>
    <row r="31" spans="1:26" ht="12.75">
      <c r="A31" s="2">
        <v>4</v>
      </c>
      <c r="B31" s="2">
        <f>A31*G16</f>
        <v>232</v>
      </c>
      <c r="C31" s="2">
        <f>C30-G$12/4</f>
        <v>613.5</v>
      </c>
      <c r="D31" s="2">
        <f>C31*B31</f>
        <v>142332</v>
      </c>
      <c r="E31" s="2">
        <f>B31*G16/2</f>
        <v>6728</v>
      </c>
      <c r="F31" s="33" t="s">
        <v>33</v>
      </c>
      <c r="G31" s="34">
        <f>J32+G7*G30/G6</f>
        <v>26.164718994009615</v>
      </c>
      <c r="H31" s="34" t="s">
        <v>31</v>
      </c>
      <c r="I31" s="2" t="s">
        <v>34</v>
      </c>
      <c r="L31" s="33"/>
      <c r="U31" s="4"/>
      <c r="V31" s="3"/>
      <c r="W31" s="88"/>
      <c r="Z31" s="85"/>
    </row>
    <row r="32" spans="1:26" ht="12.75">
      <c r="A32" s="2">
        <v>1</v>
      </c>
      <c r="B32" s="2">
        <f>A32*G17</f>
        <v>62.4</v>
      </c>
      <c r="C32" s="2">
        <f>C31-G$12/4</f>
        <v>4</v>
      </c>
      <c r="D32" s="2">
        <f>C32*B32</f>
        <v>249.6</v>
      </c>
      <c r="E32" s="2">
        <f>B32*G17/2</f>
        <v>1946.8799999999999</v>
      </c>
      <c r="F32" s="37" t="s">
        <v>37</v>
      </c>
      <c r="I32" s="21" t="s">
        <v>33</v>
      </c>
      <c r="J32" s="38">
        <f>E33/B33</f>
        <v>24.557437070938217</v>
      </c>
      <c r="U32" s="39"/>
      <c r="V32" s="3"/>
      <c r="W32" s="88"/>
      <c r="Z32" s="85"/>
    </row>
    <row r="33" spans="1:26" s="4" customFormat="1" ht="18.75" customHeight="1">
      <c r="A33" s="4">
        <f>SUM(A28:A32)</f>
        <v>12</v>
      </c>
      <c r="B33" s="4">
        <f>SUM(B28:B32)</f>
        <v>524.4</v>
      </c>
      <c r="D33" s="4">
        <f>SUM(D28:D32)</f>
        <v>514565.2</v>
      </c>
      <c r="E33" s="4">
        <f>SUM(E28:E32)</f>
        <v>12877.92</v>
      </c>
      <c r="F33" s="21"/>
      <c r="G33" s="2"/>
      <c r="H33" s="2"/>
      <c r="I33" s="2" t="s">
        <v>38</v>
      </c>
      <c r="J33" s="2"/>
      <c r="U33" s="39"/>
      <c r="V33" s="21"/>
      <c r="W33" s="117" t="s">
        <v>89</v>
      </c>
      <c r="X33" s="2"/>
      <c r="Y33" s="116">
        <f>Y30-Z19</f>
        <v>0.8598887352562196</v>
      </c>
      <c r="Z33" s="120"/>
    </row>
    <row r="34" spans="21:26" ht="12.75">
      <c r="U34" s="39"/>
      <c r="V34" s="3"/>
      <c r="W34" s="88"/>
      <c r="X34" s="41"/>
      <c r="Z34" s="85"/>
    </row>
    <row r="35" spans="6:26" ht="12.75">
      <c r="F35" s="33" t="s">
        <v>40</v>
      </c>
      <c r="G35" s="42">
        <f>C40/100</f>
        <v>652.05</v>
      </c>
      <c r="H35" s="35" t="s">
        <v>1</v>
      </c>
      <c r="U35" s="39"/>
      <c r="V35" s="3"/>
      <c r="W35" s="112"/>
      <c r="X35" s="41"/>
      <c r="Z35" s="85"/>
    </row>
    <row r="36" spans="2:26" ht="12.75">
      <c r="B36" s="3" t="s">
        <v>42</v>
      </c>
      <c r="C36" s="11">
        <f>G21*G23/(G23-G22)</f>
        <v>2259.7402597402597</v>
      </c>
      <c r="D36" s="2" t="s">
        <v>3</v>
      </c>
      <c r="U36" s="39"/>
      <c r="V36" s="3"/>
      <c r="W36" s="84"/>
      <c r="X36" s="41"/>
      <c r="Z36" s="85"/>
    </row>
    <row r="37" spans="2:26" ht="18">
      <c r="B37" s="3"/>
      <c r="C37" s="11"/>
      <c r="F37" s="33" t="s">
        <v>43</v>
      </c>
      <c r="G37" s="34">
        <f>(E38*C38-E39*C39)/C40</f>
        <v>746.2157809983897</v>
      </c>
      <c r="H37" s="34" t="s">
        <v>86</v>
      </c>
      <c r="U37" s="39"/>
      <c r="V37" s="3"/>
      <c r="W37" s="111" t="s">
        <v>71</v>
      </c>
      <c r="X37" s="109">
        <f>G44</f>
        <v>-8.34252293788388</v>
      </c>
      <c r="Y37" s="110" t="s">
        <v>88</v>
      </c>
      <c r="Z37" s="85"/>
    </row>
    <row r="38" spans="2:26" ht="18.75" thickBot="1">
      <c r="B38" s="2" t="s">
        <v>45</v>
      </c>
      <c r="C38" s="2">
        <f>C36*G23/2</f>
        <v>65532.46753246753</v>
      </c>
      <c r="D38" s="3" t="s">
        <v>46</v>
      </c>
      <c r="E38" s="11">
        <f>(C36-G20)/3+G20</f>
        <v>753.2467532467532</v>
      </c>
      <c r="F38" s="33" t="s">
        <v>47</v>
      </c>
      <c r="G38" s="34">
        <f>J39-G7*G37/G6</f>
        <v>19.077697328421962</v>
      </c>
      <c r="H38" s="34" t="s">
        <v>31</v>
      </c>
      <c r="I38" s="2" t="s">
        <v>48</v>
      </c>
      <c r="W38" s="113"/>
      <c r="X38" s="121">
        <f>G42/10</f>
        <v>88.86610859770293</v>
      </c>
      <c r="Y38" s="122" t="s">
        <v>84</v>
      </c>
      <c r="Z38" s="123"/>
    </row>
    <row r="39" spans="2:10" ht="12.75">
      <c r="B39" s="2" t="s">
        <v>50</v>
      </c>
      <c r="C39" s="2">
        <f>G22*(C36-G21)/2</f>
        <v>327.4675324675324</v>
      </c>
      <c r="D39" s="3" t="s">
        <v>51</v>
      </c>
      <c r="E39" s="11">
        <f>(C36-G20)-2/3*(C36-G20-G21)+G20</f>
        <v>2153.246753246753</v>
      </c>
      <c r="F39" s="37" t="s">
        <v>37</v>
      </c>
      <c r="I39" s="21" t="s">
        <v>52</v>
      </c>
      <c r="J39" s="43">
        <f>0.35*G23</f>
        <v>20.299999999999997</v>
      </c>
    </row>
    <row r="40" spans="2:23" ht="12.75">
      <c r="B40" s="2" t="s">
        <v>54</v>
      </c>
      <c r="C40" s="2">
        <f>C38-C39</f>
        <v>65205</v>
      </c>
      <c r="I40" s="2" t="s">
        <v>38</v>
      </c>
      <c r="U40" s="4"/>
      <c r="V40" s="44"/>
      <c r="W40" s="9"/>
    </row>
    <row r="41" spans="5:21" ht="18" customHeight="1">
      <c r="E41" s="4" t="s">
        <v>58</v>
      </c>
      <c r="F41" s="33" t="s">
        <v>55</v>
      </c>
      <c r="G41" s="34">
        <f>G35+G28</f>
        <v>1655.257156308851</v>
      </c>
      <c r="H41" s="35" t="s">
        <v>1</v>
      </c>
      <c r="U41" s="45"/>
    </row>
    <row r="42" spans="6:24" s="4" customFormat="1" ht="18.75" customHeight="1">
      <c r="F42" s="33" t="s">
        <v>56</v>
      </c>
      <c r="G42" s="34">
        <f>(G30*G$28+G$35*G37)/G$41</f>
        <v>888.6610859770293</v>
      </c>
      <c r="H42" s="35" t="s">
        <v>85</v>
      </c>
      <c r="I42" s="46">
        <f>G42/G6</f>
        <v>0.36390707861467214</v>
      </c>
      <c r="J42" s="10" t="s">
        <v>57</v>
      </c>
      <c r="K42" s="47"/>
      <c r="L42" s="2"/>
      <c r="U42" s="2"/>
      <c r="V42" s="2"/>
      <c r="W42" s="2"/>
      <c r="X42" s="2"/>
    </row>
    <row r="43" spans="6:24" ht="12.75">
      <c r="F43" s="33" t="s">
        <v>59</v>
      </c>
      <c r="G43" s="34">
        <f>(G31*G$28-G$35*G38)/G$41</f>
        <v>8.34252293788388</v>
      </c>
      <c r="H43" s="35" t="s">
        <v>31</v>
      </c>
      <c r="I43" s="2" t="s">
        <v>48</v>
      </c>
      <c r="V43" s="22"/>
      <c r="W43" s="9"/>
      <c r="X43" s="48"/>
    </row>
    <row r="44" spans="6:24" ht="18" customHeight="1">
      <c r="F44" s="33" t="s">
        <v>60</v>
      </c>
      <c r="G44" s="34">
        <f>G4-G5-G43</f>
        <v>-8.34252293788388</v>
      </c>
      <c r="H44" s="35" t="s">
        <v>31</v>
      </c>
      <c r="I44" s="2" t="s">
        <v>61</v>
      </c>
      <c r="V44" s="23"/>
      <c r="W44" s="49"/>
      <c r="X44" s="50"/>
    </row>
    <row r="45" spans="7:24" ht="12.75">
      <c r="G45" s="51">
        <f>G44/G4</f>
        <v>-0.12834650673667508</v>
      </c>
      <c r="H45" s="35" t="s">
        <v>62</v>
      </c>
      <c r="V45" s="22"/>
      <c r="W45" s="9"/>
      <c r="X45" s="48"/>
    </row>
    <row r="54" spans="21:23" ht="12.75">
      <c r="U54" s="50"/>
      <c r="V54" s="49"/>
      <c r="W54" s="52"/>
    </row>
    <row r="55" spans="21:23" ht="12.75">
      <c r="U55" s="40"/>
      <c r="V55" s="9"/>
      <c r="W55" s="9"/>
    </row>
    <row r="56" spans="21:23" ht="12.75">
      <c r="U56" s="9"/>
      <c r="V56" s="9"/>
      <c r="W56" s="9"/>
    </row>
    <row r="57" ht="12.75">
      <c r="W57" s="9"/>
    </row>
    <row r="59" spans="11:12" ht="12.75">
      <c r="K59" s="3"/>
      <c r="L59" s="3"/>
    </row>
    <row r="61" spans="12:14" ht="12.75">
      <c r="L61" s="9"/>
      <c r="M61" s="9"/>
      <c r="N61" s="32"/>
    </row>
    <row r="62" spans="12:14" ht="12.75">
      <c r="L62" s="9"/>
      <c r="M62" s="9"/>
      <c r="N62" s="9"/>
    </row>
    <row r="63" spans="5:14" ht="12.75">
      <c r="E63" s="23"/>
      <c r="F63" s="9"/>
      <c r="G63" s="9"/>
      <c r="L63" s="9"/>
      <c r="M63" s="9"/>
      <c r="N63" s="9"/>
    </row>
    <row r="64" spans="5:14" ht="12.75">
      <c r="E64" s="53"/>
      <c r="F64" s="9"/>
      <c r="G64" s="9"/>
      <c r="L64" s="54"/>
      <c r="M64" s="9"/>
      <c r="N64" s="9"/>
    </row>
    <row r="65" spans="5:14" ht="12.75">
      <c r="E65" s="23"/>
      <c r="F65" s="9"/>
      <c r="G65" s="9"/>
      <c r="M65" s="55"/>
      <c r="N65" s="9"/>
    </row>
    <row r="66" spans="5:14" ht="12.75">
      <c r="E66" s="23"/>
      <c r="F66" s="9"/>
      <c r="G66" s="9"/>
      <c r="M66" s="55"/>
      <c r="N66" s="9"/>
    </row>
    <row r="67" spans="6:14" ht="12.75">
      <c r="F67" s="9"/>
      <c r="G67" s="56"/>
      <c r="M67" s="55"/>
      <c r="N67" s="9"/>
    </row>
    <row r="68" spans="6:14" ht="12.75">
      <c r="F68" s="9"/>
      <c r="G68" s="57"/>
      <c r="M68" s="55"/>
      <c r="N68" s="9"/>
    </row>
    <row r="69" spans="6:14" ht="12.75">
      <c r="F69" s="9"/>
      <c r="G69" s="9"/>
      <c r="M69" s="9"/>
      <c r="N69" s="9"/>
    </row>
    <row r="70" spans="6:14" ht="12.75">
      <c r="F70" s="9"/>
      <c r="G70" s="9"/>
      <c r="M70" s="58"/>
      <c r="N70" s="9"/>
    </row>
    <row r="71" spans="6:14" ht="12.75">
      <c r="F71" s="9"/>
      <c r="G71" s="9"/>
      <c r="L71" s="9"/>
      <c r="M71" s="9"/>
      <c r="N71" s="9"/>
    </row>
    <row r="72" spans="5:14" ht="12.75">
      <c r="E72" s="23"/>
      <c r="F72" s="9"/>
      <c r="G72" s="9"/>
      <c r="L72" s="9"/>
      <c r="M72" s="9"/>
      <c r="N72" s="9"/>
    </row>
    <row r="73" spans="5:14" ht="12.75">
      <c r="E73" s="23"/>
      <c r="F73" s="9"/>
      <c r="G73" s="9"/>
      <c r="L73" s="59"/>
      <c r="M73" s="60"/>
      <c r="N73" s="9"/>
    </row>
    <row r="74" spans="5:14" ht="12.75">
      <c r="E74" s="23"/>
      <c r="F74" s="9"/>
      <c r="G74" s="9"/>
      <c r="L74" s="9"/>
      <c r="M74" s="9"/>
      <c r="N74" s="61"/>
    </row>
    <row r="75" spans="6:14" ht="12.75">
      <c r="F75" s="9"/>
      <c r="G75" s="56"/>
      <c r="N75" s="9"/>
    </row>
    <row r="76" spans="5:7" ht="12.75">
      <c r="E76" s="23"/>
      <c r="F76" s="9"/>
      <c r="G76" s="9"/>
    </row>
    <row r="77" spans="5:7" ht="12.75">
      <c r="E77" s="23"/>
      <c r="F77" s="9"/>
      <c r="G77" s="9"/>
    </row>
    <row r="78" spans="5:7" ht="12.75">
      <c r="E78" s="9"/>
      <c r="F78" s="9"/>
      <c r="G78" s="9"/>
    </row>
    <row r="79" spans="5:7" ht="12.75">
      <c r="E79" s="31"/>
      <c r="F79" s="32"/>
      <c r="G79" s="32"/>
    </row>
    <row r="82" spans="12:13" ht="12.75">
      <c r="L82" s="9"/>
      <c r="M82" s="9"/>
    </row>
    <row r="83" spans="12:14" ht="12.75">
      <c r="L83" s="9"/>
      <c r="M83" s="9"/>
      <c r="N83" s="9"/>
    </row>
    <row r="84" spans="12:14" ht="12.75">
      <c r="L84" s="9"/>
      <c r="M84" s="9"/>
      <c r="N84" s="9"/>
    </row>
    <row r="85" spans="12:14" ht="12.75">
      <c r="L85" s="62"/>
      <c r="M85" s="9"/>
      <c r="N85" s="9"/>
    </row>
    <row r="86" spans="12:14" ht="12.75">
      <c r="L86" s="58"/>
      <c r="M86" s="9"/>
      <c r="N86" s="9"/>
    </row>
    <row r="87" spans="12:14" ht="12.75">
      <c r="L87" s="58"/>
      <c r="M87" s="9"/>
      <c r="N87" s="9"/>
    </row>
    <row r="88" spans="12:14" ht="12.75">
      <c r="L88" s="9"/>
      <c r="M88" s="63"/>
      <c r="N88" s="9"/>
    </row>
    <row r="89" spans="12:14" ht="12.75">
      <c r="L89" s="9"/>
      <c r="M89" s="9"/>
      <c r="N89" s="9"/>
    </row>
    <row r="90" spans="12:14" ht="12.75">
      <c r="L90" s="9"/>
      <c r="M90" s="9"/>
      <c r="N90" s="9"/>
    </row>
    <row r="91" spans="12:14" ht="12.75">
      <c r="L91" s="44"/>
      <c r="M91" s="9"/>
      <c r="N91" s="9"/>
    </row>
    <row r="92" spans="12:14" ht="12.75">
      <c r="L92" s="9"/>
      <c r="M92" s="9"/>
      <c r="N92" s="9"/>
    </row>
    <row r="93" spans="12:14" ht="12.75">
      <c r="L93" s="9"/>
      <c r="M93" s="9"/>
      <c r="N93" s="9"/>
    </row>
    <row r="94" spans="12:14" ht="12.75">
      <c r="L94" s="9"/>
      <c r="M94" s="9"/>
      <c r="N94" s="9"/>
    </row>
    <row r="95" spans="12:14" ht="12.75">
      <c r="L95" s="9"/>
      <c r="M95" s="9"/>
      <c r="N95" s="9"/>
    </row>
    <row r="96" spans="12:14" ht="12.75">
      <c r="L96" s="9"/>
      <c r="M96" s="9"/>
      <c r="N96" s="9"/>
    </row>
    <row r="97" spans="12:14" ht="12.75">
      <c r="L97" s="9"/>
      <c r="M97" s="9"/>
      <c r="N97" s="9"/>
    </row>
    <row r="98" spans="12:14" ht="12.75">
      <c r="L98" s="9"/>
      <c r="M98" s="9"/>
      <c r="N98" s="9"/>
    </row>
    <row r="99" spans="12:14" ht="12.75">
      <c r="L99" s="9"/>
      <c r="M99" s="25"/>
      <c r="N99" s="9"/>
    </row>
    <row r="100" spans="12:14" ht="12.75">
      <c r="L100" s="9"/>
      <c r="M100" s="64"/>
      <c r="N100" s="9"/>
    </row>
    <row r="101" spans="12:14" ht="12.75">
      <c r="L101" s="56"/>
      <c r="M101" s="64"/>
      <c r="N101" s="9"/>
    </row>
    <row r="102" spans="12:14" ht="12.75">
      <c r="L102" s="9"/>
      <c r="M102" s="25"/>
      <c r="N102" s="9"/>
    </row>
    <row r="103" spans="12:14" ht="12.75">
      <c r="L103" s="9"/>
      <c r="M103" s="9"/>
      <c r="N103" s="9"/>
    </row>
    <row r="104" spans="12:14" ht="12.75">
      <c r="L104" s="9"/>
      <c r="M104" s="64"/>
      <c r="N104" s="9"/>
    </row>
    <row r="105" spans="12:14" ht="12.75">
      <c r="L105" s="9"/>
      <c r="M105" s="25"/>
      <c r="N105" s="65"/>
    </row>
    <row r="106" spans="12:14" ht="12.75">
      <c r="L106" s="9"/>
      <c r="M106" s="25"/>
      <c r="N106" s="65"/>
    </row>
    <row r="107" spans="12:14" ht="12.75">
      <c r="L107" s="9"/>
      <c r="M107" s="25"/>
      <c r="N107" s="65"/>
    </row>
    <row r="108" spans="12:14" ht="12.75">
      <c r="L108" s="9"/>
      <c r="M108" s="9"/>
      <c r="N108" s="65"/>
    </row>
    <row r="109" spans="12:14" ht="12.75">
      <c r="L109" s="9"/>
      <c r="M109" s="9"/>
      <c r="N109" s="9"/>
    </row>
    <row r="110" spans="12:14" ht="12.75">
      <c r="L110" s="9"/>
      <c r="M110" s="40"/>
      <c r="N110" s="9"/>
    </row>
    <row r="111" spans="12:14" ht="12.75">
      <c r="L111" s="9"/>
      <c r="M111" s="9"/>
      <c r="N111" s="9"/>
    </row>
    <row r="112" spans="12:14" ht="12.75">
      <c r="L112" s="9"/>
      <c r="M112" s="9"/>
      <c r="N112" s="9"/>
    </row>
    <row r="113" spans="12:14" ht="12.75">
      <c r="L113" s="9"/>
      <c r="M113" s="9"/>
      <c r="N113" s="9"/>
    </row>
    <row r="114" spans="12:14" ht="12.75">
      <c r="L114" s="9"/>
      <c r="M114" s="66"/>
      <c r="N114" s="9"/>
    </row>
    <row r="115" spans="12:14" ht="12.75">
      <c r="L115" s="9"/>
      <c r="M115" s="9"/>
      <c r="N115" s="9"/>
    </row>
    <row r="116" spans="12:14" ht="12.75">
      <c r="L116" s="9"/>
      <c r="M116" s="9"/>
      <c r="N116" s="9"/>
    </row>
    <row r="117" spans="12:14" ht="12.75">
      <c r="L117" s="9"/>
      <c r="M117" s="9"/>
      <c r="N117" s="9"/>
    </row>
    <row r="118" spans="12:14" ht="12.75">
      <c r="L118" s="9"/>
      <c r="M118" s="9"/>
      <c r="N118" s="9"/>
    </row>
    <row r="119" spans="12:14" ht="12.75">
      <c r="L119" s="9"/>
      <c r="M119" s="9"/>
      <c r="N119" s="9"/>
    </row>
    <row r="120" spans="12:14" ht="12.75">
      <c r="L120" s="9"/>
      <c r="M120" s="9"/>
      <c r="N120" s="9"/>
    </row>
    <row r="121" spans="12:14" ht="12.75">
      <c r="L121" s="9"/>
      <c r="M121" s="9"/>
      <c r="N121" s="9"/>
    </row>
    <row r="122" spans="12:14" ht="12.75">
      <c r="L122" s="9"/>
      <c r="M122" s="9"/>
      <c r="N122" s="9"/>
    </row>
    <row r="123" spans="12:14" ht="12.75">
      <c r="L123" s="9"/>
      <c r="M123" s="9"/>
      <c r="N123" s="9"/>
    </row>
    <row r="124" spans="12:14" ht="12.75">
      <c r="L124" s="9"/>
      <c r="M124" s="9"/>
      <c r="N124" s="9"/>
    </row>
    <row r="125" spans="12:14" ht="12.75">
      <c r="L125" s="9"/>
      <c r="M125" s="9"/>
      <c r="N125" s="9"/>
    </row>
    <row r="126" spans="12:14" ht="12.75">
      <c r="L126" s="9"/>
      <c r="M126" s="9"/>
      <c r="N126" s="9"/>
    </row>
    <row r="127" spans="12:14" ht="12.75">
      <c r="L127" s="9"/>
      <c r="M127" s="9"/>
      <c r="N127" s="9"/>
    </row>
    <row r="128" spans="12:14" ht="12.75">
      <c r="L128" s="9"/>
      <c r="M128" s="9"/>
      <c r="N128" s="9"/>
    </row>
    <row r="129" spans="12:14" ht="12.75">
      <c r="L129" s="9"/>
      <c r="M129" s="9"/>
      <c r="N129" s="9"/>
    </row>
    <row r="130" spans="12:14" ht="12.75">
      <c r="L130" s="9"/>
      <c r="M130" s="9"/>
      <c r="N130" s="9"/>
    </row>
    <row r="131" spans="12:14" ht="12.75">
      <c r="L131" s="9"/>
      <c r="M131" s="9"/>
      <c r="N131" s="9"/>
    </row>
    <row r="132" spans="12:14" ht="12.75">
      <c r="L132" s="9"/>
      <c r="M132" s="9"/>
      <c r="N132" s="9"/>
    </row>
    <row r="133" spans="12:14" ht="12.75">
      <c r="L133" s="9"/>
      <c r="M133" s="9"/>
      <c r="N133" s="9"/>
    </row>
    <row r="134" spans="12:14" ht="12.75">
      <c r="L134" s="9"/>
      <c r="M134" s="9"/>
      <c r="N134" s="9"/>
    </row>
    <row r="135" spans="12:14" ht="12.75">
      <c r="L135" s="9"/>
      <c r="M135" s="9"/>
      <c r="N135" s="9"/>
    </row>
    <row r="136" spans="12:14" ht="12.75">
      <c r="L136" s="9"/>
      <c r="M136" s="9"/>
      <c r="N136" s="9"/>
    </row>
    <row r="137" spans="12:14" ht="12.75">
      <c r="L137" s="9"/>
      <c r="M137" s="9"/>
      <c r="N137" s="9"/>
    </row>
    <row r="138" spans="12:14" ht="12.75">
      <c r="L138" s="9"/>
      <c r="M138" s="9"/>
      <c r="N138" s="9"/>
    </row>
    <row r="139" spans="12:14" ht="12.75">
      <c r="L139" s="9"/>
      <c r="M139" s="9"/>
      <c r="N139" s="9"/>
    </row>
    <row r="140" spans="12:14" ht="12.75">
      <c r="L140" s="9"/>
      <c r="M140" s="9"/>
      <c r="N140" s="9"/>
    </row>
    <row r="141" spans="12:14" ht="12.75">
      <c r="L141" s="9"/>
      <c r="M141" s="9"/>
      <c r="N141" s="9"/>
    </row>
    <row r="142" spans="12:14" ht="12.75">
      <c r="L142" s="9"/>
      <c r="M142" s="9"/>
      <c r="N142" s="9"/>
    </row>
    <row r="143" spans="12:14" ht="12.75">
      <c r="L143" s="9"/>
      <c r="M143" s="9"/>
      <c r="N143" s="9"/>
    </row>
    <row r="144" spans="12:14" ht="12.75">
      <c r="L144" s="9"/>
      <c r="M144" s="9"/>
      <c r="N144" s="9"/>
    </row>
    <row r="145" spans="12:14" ht="12.75">
      <c r="L145" s="9"/>
      <c r="M145" s="9"/>
      <c r="N145" s="9"/>
    </row>
    <row r="146" spans="12:14" ht="12.75">
      <c r="L146" s="9"/>
      <c r="M146" s="9"/>
      <c r="N146" s="9"/>
    </row>
    <row r="147" spans="12:14" ht="12.75">
      <c r="L147" s="9"/>
      <c r="M147" s="9"/>
      <c r="N147" s="9"/>
    </row>
    <row r="148" spans="12:14" ht="12.75">
      <c r="L148" s="9"/>
      <c r="M148" s="9"/>
      <c r="N148" s="9"/>
    </row>
    <row r="149" spans="12:14" ht="12.75">
      <c r="L149" s="9"/>
      <c r="M149" s="9"/>
      <c r="N149" s="9"/>
    </row>
    <row r="150" spans="12:14" ht="12.75">
      <c r="L150" s="9"/>
      <c r="M150" s="9"/>
      <c r="N150" s="9"/>
    </row>
    <row r="151" spans="12:14" ht="12.75">
      <c r="L151" s="9"/>
      <c r="M151" s="9"/>
      <c r="N151" s="9"/>
    </row>
    <row r="152" spans="12:14" ht="12.75">
      <c r="L152" s="9"/>
      <c r="M152" s="9"/>
      <c r="N152" s="9"/>
    </row>
    <row r="153" spans="12:14" ht="12.75">
      <c r="L153" s="9"/>
      <c r="M153" s="9"/>
      <c r="N153" s="9"/>
    </row>
    <row r="154" spans="12:14" ht="12.75">
      <c r="L154" s="9"/>
      <c r="M154" s="9"/>
      <c r="N154" s="9"/>
    </row>
    <row r="155" spans="12:14" ht="12.75">
      <c r="L155" s="9"/>
      <c r="M155" s="9"/>
      <c r="N155" s="9"/>
    </row>
    <row r="156" spans="12:14" ht="12.75">
      <c r="L156" s="9"/>
      <c r="M156" s="9"/>
      <c r="N156" s="9"/>
    </row>
    <row r="157" spans="12:14" ht="12.75">
      <c r="L157" s="9"/>
      <c r="M157" s="9"/>
      <c r="N157" s="9"/>
    </row>
    <row r="158" spans="12:14" ht="12.75">
      <c r="L158" s="9"/>
      <c r="M158" s="9"/>
      <c r="N158" s="9"/>
    </row>
    <row r="159" spans="12:14" ht="12.75">
      <c r="L159" s="9"/>
      <c r="M159" s="9"/>
      <c r="N159" s="9"/>
    </row>
    <row r="160" spans="12:14" ht="12.75">
      <c r="L160" s="9"/>
      <c r="M160" s="9"/>
      <c r="N160" s="9"/>
    </row>
    <row r="161" spans="12:14" ht="12.75">
      <c r="L161" s="9"/>
      <c r="M161" s="9"/>
      <c r="N161" s="9"/>
    </row>
    <row r="162" spans="12:14" ht="12.75">
      <c r="L162" s="9"/>
      <c r="M162" s="9"/>
      <c r="N162" s="9"/>
    </row>
    <row r="163" spans="12:14" ht="12.75">
      <c r="L163" s="9"/>
      <c r="M163" s="9"/>
      <c r="N163" s="9"/>
    </row>
    <row r="164" spans="12:14" ht="12.75">
      <c r="L164" s="9"/>
      <c r="M164" s="9"/>
      <c r="N164" s="9"/>
    </row>
    <row r="165" spans="12:14" ht="12.75">
      <c r="L165" s="9"/>
      <c r="M165" s="9"/>
      <c r="N165" s="9"/>
    </row>
    <row r="166" spans="12:14" ht="12.75">
      <c r="L166" s="9"/>
      <c r="M166" s="9"/>
      <c r="N166" s="9"/>
    </row>
    <row r="167" spans="12:14" ht="12.75">
      <c r="L167" s="9"/>
      <c r="M167" s="9"/>
      <c r="N167" s="9"/>
    </row>
    <row r="168" spans="12:14" ht="12.75">
      <c r="L168" s="9"/>
      <c r="M168" s="9"/>
      <c r="N168" s="9"/>
    </row>
    <row r="169" spans="12:14" ht="12.75">
      <c r="L169" s="9"/>
      <c r="M169" s="9"/>
      <c r="N169" s="9"/>
    </row>
    <row r="170" spans="12:14" ht="12.75">
      <c r="L170" s="9"/>
      <c r="M170" s="9"/>
      <c r="N170" s="9"/>
    </row>
    <row r="171" spans="12:14" ht="12.75">
      <c r="L171" s="9"/>
      <c r="M171" s="9"/>
      <c r="N171" s="9"/>
    </row>
    <row r="172" spans="12:14" ht="12.75">
      <c r="L172" s="9"/>
      <c r="M172" s="9"/>
      <c r="N172" s="9"/>
    </row>
    <row r="173" spans="12:14" ht="12.75">
      <c r="L173" s="9"/>
      <c r="M173" s="9"/>
      <c r="N173" s="9"/>
    </row>
    <row r="174" spans="12:14" ht="12.75">
      <c r="L174" s="9"/>
      <c r="M174" s="9"/>
      <c r="N174" s="9"/>
    </row>
    <row r="175" spans="12:14" ht="12.75">
      <c r="L175" s="9"/>
      <c r="M175" s="9"/>
      <c r="N175" s="9"/>
    </row>
    <row r="176" spans="12:14" ht="12.75">
      <c r="L176" s="9"/>
      <c r="M176" s="9"/>
      <c r="N176" s="9"/>
    </row>
    <row r="177" spans="12:14" ht="12.75">
      <c r="L177" s="9"/>
      <c r="M177" s="9"/>
      <c r="N177" s="9"/>
    </row>
    <row r="178" spans="12:14" ht="12.75">
      <c r="L178" s="9"/>
      <c r="M178" s="9"/>
      <c r="N178" s="9"/>
    </row>
    <row r="179" spans="12:14" ht="12.75">
      <c r="L179" s="9"/>
      <c r="M179" s="9"/>
      <c r="N179" s="9"/>
    </row>
    <row r="180" spans="12:14" ht="12.75">
      <c r="L180" s="9"/>
      <c r="M180" s="9"/>
      <c r="N180" s="9"/>
    </row>
    <row r="181" spans="12:14" ht="12.75">
      <c r="L181" s="9"/>
      <c r="M181" s="9"/>
      <c r="N181" s="9"/>
    </row>
    <row r="182" spans="12:14" ht="12.75">
      <c r="L182" s="9"/>
      <c r="M182" s="9"/>
      <c r="N182" s="9"/>
    </row>
    <row r="183" spans="12:14" ht="12.75">
      <c r="L183" s="9"/>
      <c r="M183" s="9"/>
      <c r="N183" s="9"/>
    </row>
    <row r="184" spans="12:14" ht="12.75">
      <c r="L184" s="9"/>
      <c r="M184" s="9"/>
      <c r="N184" s="9"/>
    </row>
    <row r="185" spans="12:14" ht="12.75">
      <c r="L185" s="9"/>
      <c r="M185" s="9"/>
      <c r="N185" s="9"/>
    </row>
    <row r="186" spans="12:14" ht="12.75">
      <c r="L186" s="9"/>
      <c r="M186" s="9"/>
      <c r="N186" s="9"/>
    </row>
    <row r="187" spans="12:14" ht="12.75">
      <c r="L187" s="9"/>
      <c r="M187" s="9"/>
      <c r="N187" s="9"/>
    </row>
    <row r="188" spans="12:14" ht="12.75">
      <c r="L188" s="9"/>
      <c r="M188" s="9"/>
      <c r="N188" s="9"/>
    </row>
    <row r="189" spans="12:14" ht="12.75">
      <c r="L189" s="9"/>
      <c r="M189" s="9"/>
      <c r="N189" s="9"/>
    </row>
    <row r="190" spans="12:14" ht="12.75">
      <c r="L190" s="9"/>
      <c r="M190" s="9"/>
      <c r="N190" s="9"/>
    </row>
    <row r="191" spans="12:14" ht="12.75">
      <c r="L191" s="9"/>
      <c r="M191" s="9"/>
      <c r="N191" s="9"/>
    </row>
    <row r="192" spans="12:14" ht="12.75">
      <c r="L192" s="9"/>
      <c r="M192" s="9"/>
      <c r="N192" s="9"/>
    </row>
    <row r="193" spans="12:14" ht="12.75">
      <c r="L193" s="9"/>
      <c r="M193" s="9"/>
      <c r="N193" s="9"/>
    </row>
    <row r="194" spans="12:14" ht="12.75">
      <c r="L194" s="9"/>
      <c r="M194" s="9"/>
      <c r="N194" s="9"/>
    </row>
    <row r="195" spans="12:14" ht="12.75">
      <c r="L195" s="9"/>
      <c r="M195" s="9"/>
      <c r="N195" s="9"/>
    </row>
    <row r="196" spans="12:14" ht="12.75">
      <c r="L196" s="9"/>
      <c r="M196" s="9"/>
      <c r="N196" s="9"/>
    </row>
    <row r="197" spans="12:14" ht="12.75">
      <c r="L197" s="9"/>
      <c r="M197" s="9"/>
      <c r="N197" s="9"/>
    </row>
    <row r="198" spans="12:14" ht="12.75">
      <c r="L198" s="9"/>
      <c r="M198" s="9"/>
      <c r="N198" s="9"/>
    </row>
    <row r="199" spans="12:14" ht="12.75">
      <c r="L199" s="9"/>
      <c r="M199" s="9"/>
      <c r="N199" s="9"/>
    </row>
    <row r="200" spans="12:14" ht="12.75">
      <c r="L200" s="9"/>
      <c r="M200" s="9"/>
      <c r="N200" s="9"/>
    </row>
    <row r="201" spans="12:14" ht="12.75">
      <c r="L201" s="9"/>
      <c r="M201" s="9"/>
      <c r="N201" s="9"/>
    </row>
    <row r="202" spans="12:14" ht="12.75">
      <c r="L202" s="9"/>
      <c r="M202" s="9"/>
      <c r="N202" s="9"/>
    </row>
    <row r="203" spans="12:14" ht="12.75">
      <c r="L203" s="9"/>
      <c r="M203" s="9"/>
      <c r="N203" s="9"/>
    </row>
    <row r="204" spans="12:14" ht="12.75">
      <c r="L204" s="9"/>
      <c r="M204" s="9"/>
      <c r="N204" s="9"/>
    </row>
    <row r="205" spans="12:14" ht="12.75">
      <c r="L205" s="9"/>
      <c r="M205" s="9"/>
      <c r="N205" s="9"/>
    </row>
    <row r="206" spans="12:14" ht="12.75">
      <c r="L206" s="9"/>
      <c r="M206" s="9"/>
      <c r="N206" s="9"/>
    </row>
    <row r="207" spans="12:14" ht="12.75">
      <c r="L207" s="9"/>
      <c r="M207" s="9"/>
      <c r="N207" s="9"/>
    </row>
    <row r="208" spans="12:14" ht="12.75">
      <c r="L208" s="9"/>
      <c r="M208" s="9"/>
      <c r="N208" s="9"/>
    </row>
    <row r="209" spans="12:14" ht="12.75">
      <c r="L209" s="9"/>
      <c r="M209" s="9"/>
      <c r="N209" s="9"/>
    </row>
    <row r="210" spans="12:14" ht="12.75">
      <c r="L210" s="9"/>
      <c r="M210" s="9"/>
      <c r="N210" s="9"/>
    </row>
    <row r="211" spans="12:14" ht="12.75">
      <c r="L211" s="9"/>
      <c r="M211" s="9"/>
      <c r="N211" s="9"/>
    </row>
    <row r="212" spans="12:14" ht="12.75">
      <c r="L212" s="9"/>
      <c r="M212" s="9"/>
      <c r="N212" s="9"/>
    </row>
    <row r="213" spans="12:14" ht="12.75">
      <c r="L213" s="9"/>
      <c r="M213" s="9"/>
      <c r="N213" s="9"/>
    </row>
    <row r="214" spans="12:14" ht="12.75">
      <c r="L214" s="9"/>
      <c r="M214" s="9"/>
      <c r="N214" s="9"/>
    </row>
    <row r="215" spans="12:14" ht="12.75">
      <c r="L215" s="9"/>
      <c r="M215" s="9"/>
      <c r="N215" s="9"/>
    </row>
    <row r="216" spans="12:14" ht="12.75">
      <c r="L216" s="9"/>
      <c r="M216" s="9"/>
      <c r="N216" s="9"/>
    </row>
    <row r="217" spans="12:14" ht="12.75">
      <c r="L217" s="9"/>
      <c r="M217" s="9"/>
      <c r="N217" s="9"/>
    </row>
    <row r="218" spans="12:14" ht="12.75">
      <c r="L218" s="9"/>
      <c r="M218" s="9"/>
      <c r="N218" s="9"/>
    </row>
    <row r="219" spans="12:14" ht="12.75">
      <c r="L219" s="9"/>
      <c r="M219" s="9"/>
      <c r="N219" s="9"/>
    </row>
    <row r="220" spans="12:14" ht="12.75">
      <c r="L220" s="9"/>
      <c r="M220" s="9"/>
      <c r="N220" s="9"/>
    </row>
    <row r="221" spans="12:14" ht="12.75">
      <c r="L221" s="9"/>
      <c r="M221" s="9"/>
      <c r="N221" s="9"/>
    </row>
    <row r="222" spans="12:14" ht="12.75">
      <c r="L222" s="9"/>
      <c r="M222" s="9"/>
      <c r="N222" s="9"/>
    </row>
    <row r="223" spans="12:14" ht="12.75">
      <c r="L223" s="9"/>
      <c r="M223" s="9"/>
      <c r="N223" s="9"/>
    </row>
    <row r="224" spans="12:14" ht="12.75">
      <c r="L224" s="9"/>
      <c r="M224" s="9"/>
      <c r="N224" s="9"/>
    </row>
    <row r="225" spans="12:14" ht="12.75">
      <c r="L225" s="9"/>
      <c r="M225" s="9"/>
      <c r="N225" s="9"/>
    </row>
    <row r="226" spans="12:14" ht="12.75">
      <c r="L226" s="9"/>
      <c r="M226" s="9"/>
      <c r="N226" s="9"/>
    </row>
    <row r="227" spans="12:14" ht="12.75">
      <c r="L227" s="9"/>
      <c r="M227" s="9"/>
      <c r="N227" s="9"/>
    </row>
    <row r="228" spans="12:14" ht="12.75">
      <c r="L228" s="9"/>
      <c r="M228" s="9"/>
      <c r="N228" s="9"/>
    </row>
    <row r="229" spans="12:14" ht="12.75">
      <c r="L229" s="9"/>
      <c r="M229" s="9"/>
      <c r="N229" s="9"/>
    </row>
    <row r="230" spans="12:14" ht="12.75">
      <c r="L230" s="9"/>
      <c r="M230" s="9"/>
      <c r="N230" s="9"/>
    </row>
    <row r="231" spans="12:14" ht="12.75">
      <c r="L231" s="9"/>
      <c r="M231" s="9"/>
      <c r="N231" s="9"/>
    </row>
    <row r="232" spans="12:14" ht="12.75">
      <c r="L232" s="9"/>
      <c r="M232" s="9"/>
      <c r="N232" s="9"/>
    </row>
    <row r="233" spans="12:14" ht="12.75">
      <c r="L233" s="9"/>
      <c r="M233" s="9"/>
      <c r="N233" s="9"/>
    </row>
    <row r="234" spans="12:14" ht="12.75">
      <c r="L234" s="9"/>
      <c r="M234" s="9"/>
      <c r="N234" s="9"/>
    </row>
    <row r="235" spans="12:14" ht="12.75">
      <c r="L235" s="9"/>
      <c r="M235" s="9"/>
      <c r="N235" s="9"/>
    </row>
    <row r="236" spans="12:14" ht="12.75">
      <c r="L236" s="9"/>
      <c r="M236" s="9"/>
      <c r="N236" s="9"/>
    </row>
    <row r="237" spans="12:14" ht="12.75">
      <c r="L237" s="9"/>
      <c r="M237" s="9"/>
      <c r="N237" s="9"/>
    </row>
    <row r="238" spans="12:14" ht="12.75">
      <c r="L238" s="9"/>
      <c r="M238" s="9"/>
      <c r="N238" s="9"/>
    </row>
    <row r="239" spans="12:14" ht="12.75">
      <c r="L239" s="9"/>
      <c r="M239" s="9"/>
      <c r="N239" s="9"/>
    </row>
    <row r="240" spans="12:14" ht="12.75">
      <c r="L240" s="9"/>
      <c r="M240" s="9"/>
      <c r="N240" s="9"/>
    </row>
    <row r="241" spans="12:14" ht="12.75">
      <c r="L241" s="9"/>
      <c r="M241" s="9"/>
      <c r="N241" s="9"/>
    </row>
    <row r="242" spans="12:14" ht="12.75">
      <c r="L242" s="9"/>
      <c r="M242" s="9"/>
      <c r="N242" s="9"/>
    </row>
    <row r="243" spans="12:14" ht="12.75">
      <c r="L243" s="9"/>
      <c r="M243" s="9"/>
      <c r="N243" s="9"/>
    </row>
    <row r="244" spans="12:14" ht="12.75">
      <c r="L244" s="9"/>
      <c r="M244" s="9"/>
      <c r="N244" s="9"/>
    </row>
    <row r="245" spans="12:14" ht="12.75">
      <c r="L245" s="9"/>
      <c r="M245" s="9"/>
      <c r="N245" s="9"/>
    </row>
    <row r="246" spans="12:14" ht="12.75">
      <c r="L246" s="9"/>
      <c r="M246" s="9"/>
      <c r="N246" s="9"/>
    </row>
    <row r="247" spans="12:14" ht="12.75">
      <c r="L247" s="9"/>
      <c r="M247" s="9"/>
      <c r="N247" s="9"/>
    </row>
    <row r="248" spans="12:14" ht="12.75">
      <c r="L248" s="9"/>
      <c r="M248" s="9"/>
      <c r="N248" s="9"/>
    </row>
    <row r="249" spans="12:14" ht="12.75">
      <c r="L249" s="9"/>
      <c r="M249" s="9"/>
      <c r="N249" s="9"/>
    </row>
    <row r="250" spans="12:14" ht="12.75">
      <c r="L250" s="9"/>
      <c r="M250" s="9"/>
      <c r="N250" s="9"/>
    </row>
    <row r="251" spans="12:14" ht="12.75">
      <c r="L251" s="9"/>
      <c r="M251" s="9"/>
      <c r="N251" s="9"/>
    </row>
    <row r="252" spans="12:14" ht="12.75">
      <c r="L252" s="9"/>
      <c r="M252" s="9"/>
      <c r="N252" s="9"/>
    </row>
    <row r="253" spans="12:14" ht="12.75">
      <c r="L253" s="9"/>
      <c r="M253" s="9"/>
      <c r="N253" s="9"/>
    </row>
    <row r="254" spans="12:14" ht="12.75">
      <c r="L254" s="9"/>
      <c r="M254" s="9"/>
      <c r="N254" s="9"/>
    </row>
    <row r="255" spans="12:14" ht="12.75">
      <c r="L255" s="9"/>
      <c r="M255" s="9"/>
      <c r="N255" s="9"/>
    </row>
    <row r="256" spans="12:14" ht="12.75">
      <c r="L256" s="9"/>
      <c r="M256" s="9"/>
      <c r="N256" s="9"/>
    </row>
    <row r="257" spans="12:14" ht="12.75">
      <c r="L257" s="9"/>
      <c r="M257" s="9"/>
      <c r="N257" s="9"/>
    </row>
    <row r="258" spans="12:14" ht="12.75">
      <c r="L258" s="9"/>
      <c r="M258" s="9"/>
      <c r="N258" s="9"/>
    </row>
    <row r="259" spans="12:14" ht="12.75">
      <c r="L259" s="9"/>
      <c r="M259" s="9"/>
      <c r="N259" s="9"/>
    </row>
    <row r="260" spans="12:14" ht="12.75">
      <c r="L260" s="9"/>
      <c r="M260" s="9"/>
      <c r="N260" s="9"/>
    </row>
    <row r="261" spans="12:14" ht="12.75">
      <c r="L261" s="9"/>
      <c r="M261" s="9"/>
      <c r="N261" s="9"/>
    </row>
    <row r="262" spans="12:14" ht="12.75">
      <c r="L262" s="9"/>
      <c r="M262" s="9"/>
      <c r="N262" s="9"/>
    </row>
    <row r="263" spans="12:14" ht="12.75">
      <c r="L263" s="9"/>
      <c r="M263" s="9"/>
      <c r="N263" s="9"/>
    </row>
    <row r="264" spans="12:14" ht="12.75">
      <c r="L264" s="9"/>
      <c r="M264" s="9"/>
      <c r="N264" s="9"/>
    </row>
    <row r="265" spans="12:14" ht="12.75">
      <c r="L265" s="9"/>
      <c r="M265" s="9"/>
      <c r="N265" s="9"/>
    </row>
    <row r="266" spans="12:14" ht="12.75">
      <c r="L266" s="9"/>
      <c r="M266" s="9"/>
      <c r="N266" s="9"/>
    </row>
    <row r="267" spans="12:14" ht="12.75">
      <c r="L267" s="9"/>
      <c r="M267" s="9"/>
      <c r="N267" s="9"/>
    </row>
    <row r="268" spans="12:14" ht="12.75">
      <c r="L268" s="9"/>
      <c r="M268" s="9"/>
      <c r="N268" s="9"/>
    </row>
    <row r="269" spans="12:14" ht="12.75">
      <c r="L269" s="9"/>
      <c r="M269" s="9"/>
      <c r="N269" s="9"/>
    </row>
    <row r="270" spans="12:14" ht="12.75">
      <c r="L270" s="9"/>
      <c r="M270" s="9"/>
      <c r="N270" s="9"/>
    </row>
    <row r="271" spans="12:14" ht="12.75">
      <c r="L271" s="9"/>
      <c r="M271" s="9"/>
      <c r="N271" s="9"/>
    </row>
    <row r="272" spans="12:14" ht="12.75">
      <c r="L272" s="9"/>
      <c r="M272" s="9"/>
      <c r="N272" s="9"/>
    </row>
    <row r="273" spans="12:14" ht="12.75">
      <c r="L273" s="9"/>
      <c r="M273" s="9"/>
      <c r="N273" s="9"/>
    </row>
    <row r="274" spans="12:14" ht="12.75">
      <c r="L274" s="9"/>
      <c r="M274" s="9"/>
      <c r="N274" s="9"/>
    </row>
    <row r="275" spans="12:14" ht="12.75">
      <c r="L275" s="9"/>
      <c r="M275" s="9"/>
      <c r="N275" s="9"/>
    </row>
    <row r="276" spans="12:14" ht="12.75">
      <c r="L276" s="9"/>
      <c r="M276" s="9"/>
      <c r="N276" s="9"/>
    </row>
    <row r="277" spans="12:14" ht="12.75">
      <c r="L277" s="9"/>
      <c r="M277" s="9"/>
      <c r="N277" s="9"/>
    </row>
    <row r="278" spans="12:14" ht="12.75">
      <c r="L278" s="9"/>
      <c r="M278" s="9"/>
      <c r="N278" s="9"/>
    </row>
    <row r="279" spans="12:14" ht="12.75">
      <c r="L279" s="9"/>
      <c r="M279" s="9"/>
      <c r="N279" s="9"/>
    </row>
    <row r="280" spans="12:14" ht="12.75">
      <c r="L280" s="9"/>
      <c r="M280" s="9"/>
      <c r="N280" s="9"/>
    </row>
    <row r="281" spans="12:14" ht="12.75">
      <c r="L281" s="9"/>
      <c r="M281" s="9"/>
      <c r="N281" s="9"/>
    </row>
    <row r="282" spans="12:14" ht="12.75">
      <c r="L282" s="9"/>
      <c r="M282" s="9"/>
      <c r="N282" s="9"/>
    </row>
    <row r="283" spans="12:14" ht="12.75">
      <c r="L283" s="9"/>
      <c r="M283" s="9"/>
      <c r="N283" s="9"/>
    </row>
    <row r="284" spans="12:14" ht="12.75">
      <c r="L284" s="9"/>
      <c r="M284" s="9"/>
      <c r="N284" s="9"/>
    </row>
    <row r="285" spans="12:14" ht="12.75">
      <c r="L285" s="9"/>
      <c r="M285" s="9"/>
      <c r="N285" s="9"/>
    </row>
    <row r="286" spans="12:14" ht="12.75">
      <c r="L286" s="9"/>
      <c r="M286" s="9"/>
      <c r="N286" s="9"/>
    </row>
    <row r="287" spans="12:14" ht="12.75">
      <c r="L287" s="9"/>
      <c r="M287" s="9"/>
      <c r="N287" s="9"/>
    </row>
    <row r="288" spans="12:14" ht="12.75">
      <c r="L288" s="9"/>
      <c r="M288" s="9"/>
      <c r="N288" s="9"/>
    </row>
    <row r="289" spans="12:14" ht="12.75">
      <c r="L289" s="9"/>
      <c r="M289" s="9"/>
      <c r="N289" s="9"/>
    </row>
    <row r="290" spans="12:14" ht="12.75">
      <c r="L290" s="9"/>
      <c r="M290" s="9"/>
      <c r="N290" s="9"/>
    </row>
    <row r="291" spans="12:14" ht="12.75">
      <c r="L291" s="9"/>
      <c r="M291" s="9"/>
      <c r="N291" s="9"/>
    </row>
    <row r="292" spans="12:14" ht="12.75">
      <c r="L292" s="9"/>
      <c r="M292" s="9"/>
      <c r="N292" s="9"/>
    </row>
    <row r="293" spans="12:14" ht="12.75">
      <c r="L293" s="9"/>
      <c r="M293" s="9"/>
      <c r="N293" s="9"/>
    </row>
    <row r="294" spans="12:14" ht="12.75">
      <c r="L294" s="9"/>
      <c r="M294" s="9"/>
      <c r="N294" s="9"/>
    </row>
    <row r="295" spans="12:14" ht="12.75">
      <c r="L295" s="9"/>
      <c r="M295" s="9"/>
      <c r="N295" s="9"/>
    </row>
    <row r="296" spans="12:14" ht="12.75">
      <c r="L296" s="9"/>
      <c r="M296" s="9"/>
      <c r="N296" s="9"/>
    </row>
    <row r="297" spans="12:14" ht="12.75">
      <c r="L297" s="9"/>
      <c r="M297" s="9"/>
      <c r="N297" s="9"/>
    </row>
    <row r="298" spans="12:14" ht="12.75">
      <c r="L298" s="9"/>
      <c r="M298" s="9"/>
      <c r="N298" s="9"/>
    </row>
    <row r="299" spans="12:14" ht="12.75">
      <c r="L299" s="9"/>
      <c r="M299" s="9"/>
      <c r="N299" s="9"/>
    </row>
    <row r="300" spans="12:14" ht="12.75">
      <c r="L300" s="9"/>
      <c r="M300" s="9"/>
      <c r="N300" s="9"/>
    </row>
    <row r="301" spans="12:14" ht="12.75">
      <c r="L301" s="9"/>
      <c r="M301" s="9"/>
      <c r="N301" s="9"/>
    </row>
    <row r="302" spans="12:14" ht="12.75">
      <c r="L302" s="9"/>
      <c r="M302" s="9"/>
      <c r="N302" s="9"/>
    </row>
    <row r="303" spans="12:14" ht="12.75">
      <c r="L303" s="9"/>
      <c r="M303" s="9"/>
      <c r="N303" s="9"/>
    </row>
    <row r="304" spans="12:14" ht="12.75">
      <c r="L304" s="9"/>
      <c r="M304" s="9"/>
      <c r="N304" s="9"/>
    </row>
    <row r="305" spans="12:14" ht="12.75">
      <c r="L305" s="9"/>
      <c r="M305" s="9"/>
      <c r="N305" s="9"/>
    </row>
    <row r="306" spans="12:14" ht="12.75">
      <c r="L306" s="9"/>
      <c r="M306" s="9"/>
      <c r="N306" s="9"/>
    </row>
    <row r="307" spans="12:14" ht="12.75">
      <c r="L307" s="9"/>
      <c r="M307" s="9"/>
      <c r="N307" s="9"/>
    </row>
    <row r="308" spans="12:14" ht="12.75">
      <c r="L308" s="9"/>
      <c r="M308" s="9"/>
      <c r="N308" s="9"/>
    </row>
    <row r="309" spans="12:14" ht="12.75">
      <c r="L309" s="9"/>
      <c r="M309" s="9"/>
      <c r="N309" s="9"/>
    </row>
    <row r="310" spans="12:14" ht="12.75">
      <c r="L310" s="9"/>
      <c r="M310" s="9"/>
      <c r="N310" s="9"/>
    </row>
    <row r="311" spans="12:14" ht="12.75">
      <c r="L311" s="9"/>
      <c r="M311" s="9"/>
      <c r="N311" s="9"/>
    </row>
    <row r="312" spans="12:14" ht="12.75">
      <c r="L312" s="9"/>
      <c r="M312" s="9"/>
      <c r="N312" s="9"/>
    </row>
    <row r="313" spans="12:14" ht="12.75">
      <c r="L313" s="9"/>
      <c r="M313" s="9"/>
      <c r="N313" s="9"/>
    </row>
    <row r="314" spans="12:14" ht="12.75">
      <c r="L314" s="9"/>
      <c r="M314" s="9"/>
      <c r="N314" s="9"/>
    </row>
    <row r="315" spans="12:14" ht="12.75">
      <c r="L315" s="9"/>
      <c r="M315" s="9"/>
      <c r="N315" s="9"/>
    </row>
    <row r="316" spans="12:14" ht="12.75">
      <c r="L316" s="9"/>
      <c r="M316" s="9"/>
      <c r="N316" s="9"/>
    </row>
    <row r="317" spans="12:14" ht="12.75">
      <c r="L317" s="9"/>
      <c r="M317" s="9"/>
      <c r="N317" s="9"/>
    </row>
    <row r="318" spans="12:14" ht="12.75">
      <c r="L318" s="9"/>
      <c r="M318" s="9"/>
      <c r="N318" s="9"/>
    </row>
    <row r="319" spans="12:14" ht="12.75">
      <c r="L319" s="9"/>
      <c r="M319" s="9"/>
      <c r="N319" s="9"/>
    </row>
    <row r="320" spans="12:14" ht="12.75">
      <c r="L320" s="9"/>
      <c r="M320" s="9"/>
      <c r="N320" s="9"/>
    </row>
    <row r="321" spans="12:14" ht="12.75">
      <c r="L321" s="9"/>
      <c r="M321" s="9"/>
      <c r="N321" s="9"/>
    </row>
    <row r="322" spans="12:14" ht="12.75">
      <c r="L322" s="9"/>
      <c r="M322" s="9"/>
      <c r="N322" s="9"/>
    </row>
    <row r="323" spans="12:14" ht="12.75">
      <c r="L323" s="9"/>
      <c r="M323" s="9"/>
      <c r="N323" s="9"/>
    </row>
    <row r="324" spans="12:14" ht="12.75">
      <c r="L324" s="9"/>
      <c r="M324" s="9"/>
      <c r="N324" s="9"/>
    </row>
    <row r="325" spans="12:14" ht="12.75">
      <c r="L325" s="9"/>
      <c r="M325" s="9"/>
      <c r="N325" s="9"/>
    </row>
    <row r="326" spans="12:14" ht="12.75">
      <c r="L326" s="9"/>
      <c r="M326" s="9"/>
      <c r="N326" s="9"/>
    </row>
    <row r="327" spans="12:14" ht="12.75">
      <c r="L327" s="9"/>
      <c r="M327" s="9"/>
      <c r="N327" s="9"/>
    </row>
    <row r="328" spans="12:14" ht="12.75">
      <c r="L328" s="9"/>
      <c r="M328" s="9"/>
      <c r="N328" s="9"/>
    </row>
    <row r="329" spans="12:14" ht="12.75">
      <c r="L329" s="9"/>
      <c r="M329" s="9"/>
      <c r="N329" s="9"/>
    </row>
    <row r="330" spans="12:14" ht="12.75">
      <c r="L330" s="9"/>
      <c r="M330" s="9"/>
      <c r="N330" s="9"/>
    </row>
    <row r="331" spans="12:14" ht="12.75">
      <c r="L331" s="9"/>
      <c r="M331" s="9"/>
      <c r="N331" s="9"/>
    </row>
    <row r="332" spans="12:14" ht="12.75">
      <c r="L332" s="9"/>
      <c r="M332" s="9"/>
      <c r="N332" s="9"/>
    </row>
    <row r="333" spans="12:14" ht="12.75">
      <c r="L333" s="9"/>
      <c r="M333" s="9"/>
      <c r="N333" s="9"/>
    </row>
    <row r="334" spans="12:14" ht="12.75">
      <c r="L334" s="9"/>
      <c r="M334" s="9"/>
      <c r="N334" s="9"/>
    </row>
    <row r="335" spans="12:14" ht="12.75">
      <c r="L335" s="9"/>
      <c r="M335" s="9"/>
      <c r="N335" s="9"/>
    </row>
    <row r="336" spans="12:14" ht="12.75">
      <c r="L336" s="9"/>
      <c r="M336" s="9"/>
      <c r="N336" s="9"/>
    </row>
    <row r="337" spans="12:14" ht="12.75">
      <c r="L337" s="9"/>
      <c r="M337" s="9"/>
      <c r="N337" s="9"/>
    </row>
    <row r="338" spans="12:14" ht="12.75">
      <c r="L338" s="9"/>
      <c r="M338" s="9"/>
      <c r="N338" s="9"/>
    </row>
    <row r="339" spans="12:14" ht="12.75">
      <c r="L339" s="9"/>
      <c r="M339" s="9"/>
      <c r="N339" s="9"/>
    </row>
    <row r="340" spans="12:14" ht="12.75">
      <c r="L340" s="9"/>
      <c r="M340" s="9"/>
      <c r="N340" s="9"/>
    </row>
    <row r="341" spans="12:14" ht="12.75">
      <c r="L341" s="9"/>
      <c r="M341" s="9"/>
      <c r="N341" s="9"/>
    </row>
    <row r="342" spans="12:14" ht="12.75">
      <c r="L342" s="9"/>
      <c r="M342" s="9"/>
      <c r="N342" s="9"/>
    </row>
    <row r="343" spans="12:14" ht="12.75">
      <c r="L343" s="9"/>
      <c r="M343" s="9"/>
      <c r="N343" s="9"/>
    </row>
    <row r="344" spans="12:14" ht="12.75">
      <c r="L344" s="9"/>
      <c r="M344" s="9"/>
      <c r="N344" s="9"/>
    </row>
    <row r="345" spans="12:14" ht="12.75">
      <c r="L345" s="9"/>
      <c r="M345" s="9"/>
      <c r="N345" s="9"/>
    </row>
    <row r="346" spans="12:14" ht="12.75">
      <c r="L346" s="9"/>
      <c r="M346" s="9"/>
      <c r="N346" s="9"/>
    </row>
    <row r="347" spans="12:14" ht="12.75">
      <c r="L347" s="9"/>
      <c r="M347" s="9"/>
      <c r="N347" s="9"/>
    </row>
    <row r="348" spans="12:14" ht="12.75">
      <c r="L348" s="9"/>
      <c r="M348" s="9"/>
      <c r="N348" s="9"/>
    </row>
    <row r="349" spans="12:14" ht="12.75">
      <c r="L349" s="9"/>
      <c r="M349" s="9"/>
      <c r="N349" s="9"/>
    </row>
    <row r="350" spans="12:14" ht="12.75">
      <c r="L350" s="9"/>
      <c r="M350" s="9"/>
      <c r="N350" s="9"/>
    </row>
    <row r="351" spans="12:14" ht="12.75">
      <c r="L351" s="9"/>
      <c r="M351" s="9"/>
      <c r="N351" s="9"/>
    </row>
    <row r="352" spans="12:14" ht="12.75">
      <c r="L352" s="9"/>
      <c r="M352" s="9"/>
      <c r="N352" s="9"/>
    </row>
    <row r="353" spans="12:14" ht="12.75">
      <c r="L353" s="9"/>
      <c r="M353" s="9"/>
      <c r="N353" s="9"/>
    </row>
    <row r="354" spans="12:14" ht="12.75">
      <c r="L354" s="9"/>
      <c r="M354" s="9"/>
      <c r="N354" s="9"/>
    </row>
    <row r="355" spans="12:14" ht="12.75">
      <c r="L355" s="9"/>
      <c r="M355" s="9"/>
      <c r="N355" s="9"/>
    </row>
    <row r="356" spans="12:14" ht="12.75">
      <c r="L356" s="9"/>
      <c r="M356" s="9"/>
      <c r="N356" s="9"/>
    </row>
    <row r="357" spans="12:14" ht="12.75">
      <c r="L357" s="9"/>
      <c r="M357" s="9"/>
      <c r="N357" s="9"/>
    </row>
    <row r="358" spans="12:14" ht="12.75">
      <c r="L358" s="9"/>
      <c r="M358" s="9"/>
      <c r="N358" s="9"/>
    </row>
    <row r="359" spans="12:14" ht="12.75">
      <c r="L359" s="9"/>
      <c r="M359" s="9"/>
      <c r="N359" s="9"/>
    </row>
    <row r="360" spans="12:14" ht="12.75">
      <c r="L360" s="9"/>
      <c r="M360" s="9"/>
      <c r="N360" s="9"/>
    </row>
    <row r="361" spans="12:14" ht="12.75">
      <c r="L361" s="9"/>
      <c r="M361" s="9"/>
      <c r="N361" s="9"/>
    </row>
    <row r="362" spans="12:14" ht="12.75">
      <c r="L362" s="9"/>
      <c r="M362" s="9"/>
      <c r="N362" s="9"/>
    </row>
    <row r="363" spans="12:14" ht="12.75">
      <c r="L363" s="9"/>
      <c r="M363" s="9"/>
      <c r="N363" s="9"/>
    </row>
    <row r="364" spans="12:14" ht="12.75">
      <c r="L364" s="9"/>
      <c r="M364" s="9"/>
      <c r="N364" s="9"/>
    </row>
    <row r="365" spans="12:14" ht="12.75">
      <c r="L365" s="9"/>
      <c r="M365" s="9"/>
      <c r="N365" s="9"/>
    </row>
    <row r="366" spans="12:14" ht="12.75">
      <c r="L366" s="9"/>
      <c r="M366" s="9"/>
      <c r="N366" s="9"/>
    </row>
    <row r="367" spans="12:14" ht="12.75">
      <c r="L367" s="9"/>
      <c r="M367" s="9"/>
      <c r="N367" s="9"/>
    </row>
    <row r="368" spans="12:14" ht="12.75">
      <c r="L368" s="9"/>
      <c r="M368" s="9"/>
      <c r="N368" s="9"/>
    </row>
    <row r="369" spans="12:14" ht="12.75">
      <c r="L369" s="9"/>
      <c r="M369" s="9"/>
      <c r="N369" s="9"/>
    </row>
    <row r="370" spans="12:14" ht="12.75">
      <c r="L370" s="9"/>
      <c r="M370" s="9"/>
      <c r="N370" s="9"/>
    </row>
    <row r="371" spans="12:14" ht="12.75">
      <c r="L371" s="9"/>
      <c r="M371" s="9"/>
      <c r="N371" s="9"/>
    </row>
    <row r="372" spans="12:14" ht="12.75">
      <c r="L372" s="9"/>
      <c r="M372" s="9"/>
      <c r="N372" s="9"/>
    </row>
    <row r="373" spans="12:14" ht="12.75">
      <c r="L373" s="9"/>
      <c r="M373" s="9"/>
      <c r="N373" s="9"/>
    </row>
    <row r="374" spans="12:14" ht="12.75">
      <c r="L374" s="9"/>
      <c r="M374" s="9"/>
      <c r="N374" s="9"/>
    </row>
    <row r="375" spans="12:14" ht="12.75">
      <c r="L375" s="9"/>
      <c r="M375" s="9"/>
      <c r="N375" s="9"/>
    </row>
    <row r="376" spans="12:14" ht="12.75">
      <c r="L376" s="9"/>
      <c r="M376" s="9"/>
      <c r="N376" s="9"/>
    </row>
    <row r="377" spans="12:14" ht="12.75">
      <c r="L377" s="9"/>
      <c r="M377" s="9"/>
      <c r="N377" s="9"/>
    </row>
    <row r="378" spans="12:14" ht="12.75">
      <c r="L378" s="9"/>
      <c r="M378" s="9"/>
      <c r="N378" s="9"/>
    </row>
    <row r="379" spans="12:14" ht="12.75">
      <c r="L379" s="9"/>
      <c r="M379" s="9"/>
      <c r="N379" s="9"/>
    </row>
    <row r="380" spans="12:14" ht="12.75">
      <c r="L380" s="9"/>
      <c r="M380" s="9"/>
      <c r="N380" s="9"/>
    </row>
    <row r="381" spans="12:14" ht="12.75">
      <c r="L381" s="9"/>
      <c r="M381" s="9"/>
      <c r="N381" s="9"/>
    </row>
    <row r="382" spans="12:14" ht="12.75">
      <c r="L382" s="9"/>
      <c r="M382" s="9"/>
      <c r="N382" s="9"/>
    </row>
    <row r="383" spans="12:14" ht="12.75">
      <c r="L383" s="9"/>
      <c r="M383" s="9"/>
      <c r="N383" s="9"/>
    </row>
    <row r="384" spans="12:14" ht="12.75">
      <c r="L384" s="9"/>
      <c r="M384" s="9"/>
      <c r="N384" s="9"/>
    </row>
    <row r="385" spans="12:14" ht="12.75">
      <c r="L385" s="9"/>
      <c r="M385" s="9"/>
      <c r="N385" s="9"/>
    </row>
    <row r="386" spans="12:14" ht="12.75">
      <c r="L386" s="9"/>
      <c r="M386" s="9"/>
      <c r="N386" s="9"/>
    </row>
    <row r="387" spans="12:14" ht="12.75">
      <c r="L387" s="9"/>
      <c r="M387" s="9"/>
      <c r="N387" s="9"/>
    </row>
    <row r="388" spans="12:14" ht="12.75">
      <c r="L388" s="9"/>
      <c r="M388" s="9"/>
      <c r="N388" s="9"/>
    </row>
    <row r="389" spans="12:14" ht="12.75">
      <c r="L389" s="9"/>
      <c r="M389" s="9"/>
      <c r="N389" s="9"/>
    </row>
    <row r="390" spans="12:14" ht="12.75">
      <c r="L390" s="9"/>
      <c r="M390" s="9"/>
      <c r="N390" s="9"/>
    </row>
    <row r="391" spans="12:14" ht="12.75">
      <c r="L391" s="9"/>
      <c r="M391" s="9"/>
      <c r="N391" s="9"/>
    </row>
    <row r="392" spans="12:14" ht="12.75">
      <c r="L392" s="9"/>
      <c r="M392" s="9"/>
      <c r="N392" s="9"/>
    </row>
    <row r="393" spans="12:14" ht="12.75">
      <c r="L393" s="9"/>
      <c r="M393" s="9"/>
      <c r="N393" s="9"/>
    </row>
    <row r="394" spans="12:14" ht="12.75">
      <c r="L394" s="9"/>
      <c r="M394" s="9"/>
      <c r="N394" s="9"/>
    </row>
    <row r="395" spans="12:14" ht="12.75">
      <c r="L395" s="9"/>
      <c r="M395" s="9"/>
      <c r="N395" s="9"/>
    </row>
    <row r="396" spans="12:14" ht="12.75">
      <c r="L396" s="9"/>
      <c r="M396" s="9"/>
      <c r="N396" s="9"/>
    </row>
    <row r="397" spans="12:14" ht="12.75">
      <c r="L397" s="9"/>
      <c r="M397" s="9"/>
      <c r="N397" s="9"/>
    </row>
    <row r="398" spans="12:14" ht="12.75">
      <c r="L398" s="9"/>
      <c r="M398" s="9"/>
      <c r="N398" s="9"/>
    </row>
    <row r="399" spans="12:14" ht="12.75">
      <c r="L399" s="9"/>
      <c r="M399" s="9"/>
      <c r="N399" s="9"/>
    </row>
    <row r="400" spans="12:14" ht="12.75">
      <c r="L400" s="9"/>
      <c r="M400" s="9"/>
      <c r="N400" s="9"/>
    </row>
    <row r="401" spans="12:14" ht="12.75">
      <c r="L401" s="9"/>
      <c r="M401" s="9"/>
      <c r="N401" s="9"/>
    </row>
    <row r="402" spans="12:14" ht="12.75">
      <c r="L402" s="9"/>
      <c r="M402" s="9"/>
      <c r="N402" s="9"/>
    </row>
    <row r="403" spans="12:14" ht="12.75">
      <c r="L403" s="9"/>
      <c r="M403" s="9"/>
      <c r="N403" s="9"/>
    </row>
    <row r="404" spans="12:14" ht="12.75">
      <c r="L404" s="9"/>
      <c r="M404" s="9"/>
      <c r="N404" s="9"/>
    </row>
    <row r="405" spans="12:14" ht="12.75">
      <c r="L405" s="9"/>
      <c r="M405" s="9"/>
      <c r="N405" s="9"/>
    </row>
    <row r="406" spans="12:14" ht="12.75">
      <c r="L406" s="9"/>
      <c r="M406" s="9"/>
      <c r="N406" s="9"/>
    </row>
    <row r="407" spans="12:14" ht="12.75">
      <c r="L407" s="9"/>
      <c r="M407" s="9"/>
      <c r="N407" s="9"/>
    </row>
    <row r="408" spans="12:14" ht="12.75">
      <c r="L408" s="9"/>
      <c r="M408" s="9"/>
      <c r="N408" s="9"/>
    </row>
    <row r="409" spans="12:14" ht="12.75">
      <c r="L409" s="9"/>
      <c r="M409" s="9"/>
      <c r="N409" s="9"/>
    </row>
    <row r="410" spans="12:14" ht="12.75">
      <c r="L410" s="9"/>
      <c r="M410" s="9"/>
      <c r="N410" s="9"/>
    </row>
    <row r="411" spans="12:14" ht="12.75">
      <c r="L411" s="9"/>
      <c r="M411" s="9"/>
      <c r="N411" s="9"/>
    </row>
    <row r="412" spans="12:14" ht="12.75">
      <c r="L412" s="9"/>
      <c r="M412" s="9"/>
      <c r="N412" s="9"/>
    </row>
    <row r="413" spans="12:14" ht="12.75">
      <c r="L413" s="9"/>
      <c r="M413" s="9"/>
      <c r="N413" s="9"/>
    </row>
    <row r="414" spans="12:14" ht="12.75">
      <c r="L414" s="9"/>
      <c r="M414" s="9"/>
      <c r="N414" s="9"/>
    </row>
    <row r="415" spans="12:14" ht="12.75">
      <c r="L415" s="9"/>
      <c r="M415" s="9"/>
      <c r="N415" s="9"/>
    </row>
    <row r="416" spans="12:14" ht="12.75">
      <c r="L416" s="9"/>
      <c r="M416" s="9"/>
      <c r="N416" s="9"/>
    </row>
    <row r="417" spans="12:14" ht="12.75">
      <c r="L417" s="9"/>
      <c r="M417" s="9"/>
      <c r="N417" s="9"/>
    </row>
    <row r="418" spans="12:14" ht="12.75">
      <c r="L418" s="9"/>
      <c r="M418" s="9"/>
      <c r="N418" s="9"/>
    </row>
    <row r="419" spans="12:14" ht="12.75">
      <c r="L419" s="9"/>
      <c r="M419" s="9"/>
      <c r="N419" s="9"/>
    </row>
    <row r="420" spans="12:14" ht="12.75">
      <c r="L420" s="9"/>
      <c r="M420" s="9"/>
      <c r="N420" s="9"/>
    </row>
    <row r="421" spans="12:14" ht="12.75">
      <c r="L421" s="9"/>
      <c r="M421" s="9"/>
      <c r="N421" s="9"/>
    </row>
    <row r="422" spans="12:14" ht="12.75">
      <c r="L422" s="9"/>
      <c r="M422" s="9"/>
      <c r="N422" s="9"/>
    </row>
    <row r="423" spans="12:14" ht="12.75">
      <c r="L423" s="9"/>
      <c r="M423" s="9"/>
      <c r="N423" s="9"/>
    </row>
    <row r="424" spans="12:14" ht="12.75">
      <c r="L424" s="9"/>
      <c r="M424" s="9"/>
      <c r="N424" s="9"/>
    </row>
    <row r="425" spans="12:14" ht="12.75">
      <c r="L425" s="9"/>
      <c r="M425" s="9"/>
      <c r="N425" s="9"/>
    </row>
    <row r="426" spans="12:14" ht="12.75">
      <c r="L426" s="9"/>
      <c r="M426" s="9"/>
      <c r="N426" s="9"/>
    </row>
    <row r="427" spans="12:14" ht="12.75">
      <c r="L427" s="9"/>
      <c r="M427" s="9"/>
      <c r="N427" s="9"/>
    </row>
    <row r="428" spans="12:14" ht="12.75">
      <c r="L428" s="9"/>
      <c r="M428" s="9"/>
      <c r="N428" s="9"/>
    </row>
    <row r="429" spans="12:14" ht="12.75">
      <c r="L429" s="9"/>
      <c r="M429" s="9"/>
      <c r="N429" s="9"/>
    </row>
    <row r="430" spans="12:14" ht="12.75">
      <c r="L430" s="9"/>
      <c r="M430" s="9"/>
      <c r="N430" s="9"/>
    </row>
    <row r="431" spans="12:14" ht="12.75">
      <c r="L431" s="9"/>
      <c r="M431" s="9"/>
      <c r="N431" s="9"/>
    </row>
    <row r="432" spans="12:14" ht="12.75">
      <c r="L432" s="9"/>
      <c r="M432" s="9"/>
      <c r="N432" s="9"/>
    </row>
    <row r="433" spans="12:14" ht="12.75">
      <c r="L433" s="9"/>
      <c r="M433" s="9"/>
      <c r="N433" s="9"/>
    </row>
    <row r="434" spans="12:14" ht="12.75">
      <c r="L434" s="9"/>
      <c r="M434" s="9"/>
      <c r="N434" s="9"/>
    </row>
    <row r="435" spans="12:14" ht="12.75">
      <c r="L435" s="9"/>
      <c r="M435" s="9"/>
      <c r="N435" s="9"/>
    </row>
    <row r="436" spans="12:14" ht="12.75">
      <c r="L436" s="9"/>
      <c r="M436" s="9"/>
      <c r="N436" s="9"/>
    </row>
    <row r="437" spans="12:14" ht="12.75">
      <c r="L437" s="9"/>
      <c r="M437" s="9"/>
      <c r="N437" s="9"/>
    </row>
    <row r="438" spans="12:14" ht="12.75">
      <c r="L438" s="9"/>
      <c r="M438" s="9"/>
      <c r="N438" s="9"/>
    </row>
    <row r="439" spans="12:14" ht="12.75">
      <c r="L439" s="9"/>
      <c r="M439" s="9"/>
      <c r="N439" s="9"/>
    </row>
    <row r="440" spans="12:14" ht="12.75">
      <c r="L440" s="9"/>
      <c r="M440" s="9"/>
      <c r="N440" s="9"/>
    </row>
    <row r="441" spans="12:14" ht="12.75">
      <c r="L441" s="9"/>
      <c r="M441" s="9"/>
      <c r="N441" s="9"/>
    </row>
    <row r="442" spans="12:14" ht="12.75">
      <c r="L442" s="9"/>
      <c r="M442" s="9"/>
      <c r="N442" s="9"/>
    </row>
    <row r="443" spans="12:14" ht="12.75">
      <c r="L443" s="9"/>
      <c r="M443" s="9"/>
      <c r="N443" s="9"/>
    </row>
    <row r="444" spans="12:14" ht="12.75">
      <c r="L444" s="9"/>
      <c r="M444" s="9"/>
      <c r="N444" s="9"/>
    </row>
    <row r="445" spans="12:14" ht="12.75">
      <c r="L445" s="9"/>
      <c r="M445" s="9"/>
      <c r="N445" s="9"/>
    </row>
    <row r="446" spans="12:14" ht="12.75">
      <c r="L446" s="9"/>
      <c r="M446" s="9"/>
      <c r="N446" s="9"/>
    </row>
    <row r="447" spans="12:14" ht="12.75">
      <c r="L447" s="9"/>
      <c r="M447" s="9"/>
      <c r="N447" s="9"/>
    </row>
    <row r="448" spans="12:14" ht="12.75">
      <c r="L448" s="9"/>
      <c r="M448" s="9"/>
      <c r="N448" s="9"/>
    </row>
    <row r="449" spans="12:14" ht="12.75">
      <c r="L449" s="9"/>
      <c r="M449" s="9"/>
      <c r="N449" s="9"/>
    </row>
    <row r="450" spans="12:14" ht="12.75">
      <c r="L450" s="9"/>
      <c r="M450" s="9"/>
      <c r="N450" s="9"/>
    </row>
    <row r="451" spans="12:14" ht="12.75">
      <c r="L451" s="9"/>
      <c r="M451" s="9"/>
      <c r="N451" s="9"/>
    </row>
    <row r="452" spans="12:14" ht="12.75">
      <c r="L452" s="9"/>
      <c r="M452" s="9"/>
      <c r="N452" s="9"/>
    </row>
    <row r="453" spans="12:14" ht="12.75">
      <c r="L453" s="9"/>
      <c r="M453" s="9"/>
      <c r="N453" s="9"/>
    </row>
    <row r="454" spans="12:14" ht="12.75">
      <c r="L454" s="9"/>
      <c r="M454" s="9"/>
      <c r="N454" s="9"/>
    </row>
    <row r="455" spans="12:14" ht="12.75">
      <c r="L455" s="9"/>
      <c r="M455" s="9"/>
      <c r="N455" s="9"/>
    </row>
    <row r="456" spans="12:14" ht="12.75">
      <c r="L456" s="9"/>
      <c r="M456" s="9"/>
      <c r="N456" s="9"/>
    </row>
    <row r="457" spans="12:14" ht="12.75">
      <c r="L457" s="9"/>
      <c r="M457" s="9"/>
      <c r="N457" s="9"/>
    </row>
    <row r="458" spans="12:14" ht="12.75">
      <c r="L458" s="9"/>
      <c r="M458" s="9"/>
      <c r="N458" s="9"/>
    </row>
    <row r="459" spans="12:14" ht="12.75">
      <c r="L459" s="9"/>
      <c r="M459" s="9"/>
      <c r="N459" s="9"/>
    </row>
    <row r="460" spans="12:14" ht="12.75">
      <c r="L460" s="9"/>
      <c r="M460" s="9"/>
      <c r="N460" s="9"/>
    </row>
    <row r="461" spans="12:14" ht="12.75">
      <c r="L461" s="9"/>
      <c r="M461" s="9"/>
      <c r="N461" s="9"/>
    </row>
    <row r="462" spans="12:14" ht="12.75">
      <c r="L462" s="9"/>
      <c r="M462" s="9"/>
      <c r="N462" s="9"/>
    </row>
    <row r="463" spans="12:14" ht="12.75">
      <c r="L463" s="9"/>
      <c r="M463" s="9"/>
      <c r="N463" s="9"/>
    </row>
    <row r="464" spans="12:14" ht="12.75">
      <c r="L464" s="9"/>
      <c r="M464" s="9"/>
      <c r="N464" s="9"/>
    </row>
    <row r="465" spans="12:14" ht="12.75">
      <c r="L465" s="9"/>
      <c r="M465" s="9"/>
      <c r="N465" s="9"/>
    </row>
    <row r="466" spans="12:14" ht="12.75">
      <c r="L466" s="9"/>
      <c r="M466" s="9"/>
      <c r="N466" s="9"/>
    </row>
    <row r="467" spans="12:14" ht="12.75">
      <c r="L467" s="9"/>
      <c r="M467" s="9"/>
      <c r="N467" s="9"/>
    </row>
    <row r="468" spans="12:14" ht="12.75">
      <c r="L468" s="9"/>
      <c r="M468" s="9"/>
      <c r="N468" s="9"/>
    </row>
    <row r="469" spans="12:14" ht="12.75">
      <c r="L469" s="9"/>
      <c r="M469" s="9"/>
      <c r="N469" s="9"/>
    </row>
    <row r="470" spans="12:14" ht="12.75">
      <c r="L470" s="9"/>
      <c r="M470" s="9"/>
      <c r="N470" s="9"/>
    </row>
    <row r="471" spans="12:14" ht="12.75">
      <c r="L471" s="9"/>
      <c r="M471" s="9"/>
      <c r="N471" s="9"/>
    </row>
    <row r="472" spans="12:14" ht="12.75">
      <c r="L472" s="9"/>
      <c r="M472" s="9"/>
      <c r="N472" s="9"/>
    </row>
    <row r="473" spans="12:14" ht="12.75">
      <c r="L473" s="9"/>
      <c r="M473" s="9"/>
      <c r="N473" s="9"/>
    </row>
    <row r="474" spans="12:14" ht="12.75">
      <c r="L474" s="9"/>
      <c r="M474" s="9"/>
      <c r="N474" s="9"/>
    </row>
    <row r="475" spans="12:14" ht="12.75">
      <c r="L475" s="9"/>
      <c r="M475" s="9"/>
      <c r="N475" s="9"/>
    </row>
    <row r="476" spans="12:14" ht="12.75">
      <c r="L476" s="9"/>
      <c r="M476" s="9"/>
      <c r="N476" s="9"/>
    </row>
    <row r="477" spans="12:14" ht="12.75">
      <c r="L477" s="9"/>
      <c r="M477" s="9"/>
      <c r="N477" s="9"/>
    </row>
    <row r="478" spans="12:14" ht="12.75">
      <c r="L478" s="9"/>
      <c r="M478" s="9"/>
      <c r="N478" s="9"/>
    </row>
    <row r="479" spans="12:14" ht="12.75">
      <c r="L479" s="9"/>
      <c r="M479" s="9"/>
      <c r="N479" s="9"/>
    </row>
    <row r="480" spans="12:14" ht="12.75">
      <c r="L480" s="9"/>
      <c r="M480" s="9"/>
      <c r="N480" s="9"/>
    </row>
    <row r="481" spans="12:14" ht="12.75">
      <c r="L481" s="9"/>
      <c r="M481" s="9"/>
      <c r="N481" s="9"/>
    </row>
    <row r="482" spans="12:14" ht="12.75">
      <c r="L482" s="9"/>
      <c r="M482" s="9"/>
      <c r="N482" s="9"/>
    </row>
    <row r="483" spans="12:14" ht="12.75">
      <c r="L483" s="9"/>
      <c r="M483" s="9"/>
      <c r="N483" s="9"/>
    </row>
    <row r="484" spans="12:14" ht="12.75">
      <c r="L484" s="9"/>
      <c r="M484" s="9"/>
      <c r="N484" s="9"/>
    </row>
    <row r="485" spans="12:14" ht="12.75">
      <c r="L485" s="9"/>
      <c r="M485" s="9"/>
      <c r="N485" s="9"/>
    </row>
    <row r="486" spans="12:14" ht="12.75">
      <c r="L486" s="9"/>
      <c r="M486" s="9"/>
      <c r="N486" s="9"/>
    </row>
    <row r="487" spans="12:14" ht="12.75">
      <c r="L487" s="9"/>
      <c r="M487" s="9"/>
      <c r="N487" s="9"/>
    </row>
    <row r="488" spans="12:14" ht="12.75">
      <c r="L488" s="9"/>
      <c r="M488" s="9"/>
      <c r="N488" s="9"/>
    </row>
    <row r="489" spans="12:14" ht="12.75">
      <c r="L489" s="9"/>
      <c r="M489" s="9"/>
      <c r="N489" s="9"/>
    </row>
    <row r="490" spans="12:14" ht="12.75">
      <c r="L490" s="9"/>
      <c r="M490" s="9"/>
      <c r="N490" s="9"/>
    </row>
    <row r="491" spans="12:14" ht="12.75">
      <c r="L491" s="9"/>
      <c r="M491" s="9"/>
      <c r="N491" s="9"/>
    </row>
    <row r="492" spans="12:14" ht="12.75">
      <c r="L492" s="9"/>
      <c r="M492" s="9"/>
      <c r="N492" s="9"/>
    </row>
    <row r="493" spans="12:14" ht="12.75">
      <c r="L493" s="9"/>
      <c r="M493" s="9"/>
      <c r="N493" s="9"/>
    </row>
    <row r="494" spans="12:14" ht="12.75">
      <c r="L494" s="9"/>
      <c r="M494" s="9"/>
      <c r="N494" s="9"/>
    </row>
    <row r="495" spans="12:14" ht="12.75">
      <c r="L495" s="9"/>
      <c r="M495" s="9"/>
      <c r="N495" s="9"/>
    </row>
    <row r="496" spans="12:14" ht="12.75">
      <c r="L496" s="9"/>
      <c r="M496" s="9"/>
      <c r="N496" s="9"/>
    </row>
    <row r="497" spans="12:14" ht="12.75">
      <c r="L497" s="9"/>
      <c r="M497" s="9"/>
      <c r="N497" s="9"/>
    </row>
    <row r="498" spans="12:14" ht="12.75">
      <c r="L498" s="9"/>
      <c r="M498" s="9"/>
      <c r="N498" s="9"/>
    </row>
    <row r="499" spans="12:14" ht="12.75">
      <c r="L499" s="9"/>
      <c r="M499" s="9"/>
      <c r="N499" s="9"/>
    </row>
    <row r="500" spans="12:14" ht="12.75">
      <c r="L500" s="9"/>
      <c r="M500" s="9"/>
      <c r="N500" s="9"/>
    </row>
    <row r="501" spans="12:14" ht="12.75">
      <c r="L501" s="9"/>
      <c r="M501" s="9"/>
      <c r="N501" s="9"/>
    </row>
    <row r="502" spans="12:14" ht="12.75">
      <c r="L502" s="9"/>
      <c r="M502" s="9"/>
      <c r="N502" s="9"/>
    </row>
    <row r="503" spans="12:14" ht="12.75">
      <c r="L503" s="9"/>
      <c r="M503" s="9"/>
      <c r="N503" s="9"/>
    </row>
    <row r="504" spans="12:14" ht="12.75">
      <c r="L504" s="9"/>
      <c r="M504" s="9"/>
      <c r="N504" s="9"/>
    </row>
    <row r="505" spans="12:14" ht="12.75">
      <c r="L505" s="9"/>
      <c r="M505" s="9"/>
      <c r="N505" s="9"/>
    </row>
    <row r="506" spans="12:14" ht="12.75">
      <c r="L506" s="9"/>
      <c r="M506" s="9"/>
      <c r="N506" s="9"/>
    </row>
    <row r="507" spans="12:14" ht="12.75">
      <c r="L507" s="9"/>
      <c r="M507" s="9"/>
      <c r="N507" s="9"/>
    </row>
    <row r="508" spans="12:14" ht="12.75">
      <c r="L508" s="9"/>
      <c r="M508" s="9"/>
      <c r="N508" s="9"/>
    </row>
    <row r="509" spans="12:14" ht="12.75">
      <c r="L509" s="9"/>
      <c r="M509" s="9"/>
      <c r="N509" s="9"/>
    </row>
    <row r="510" spans="12:14" ht="12.75">
      <c r="L510" s="9"/>
      <c r="M510" s="9"/>
      <c r="N510" s="9"/>
    </row>
    <row r="511" spans="12:14" ht="12.75">
      <c r="L511" s="9"/>
      <c r="M511" s="9"/>
      <c r="N511" s="9"/>
    </row>
    <row r="512" spans="12:14" ht="12.75">
      <c r="L512" s="9"/>
      <c r="M512" s="9"/>
      <c r="N512" s="9"/>
    </row>
    <row r="513" spans="12:14" ht="12.75">
      <c r="L513" s="9"/>
      <c r="M513" s="9"/>
      <c r="N513" s="9"/>
    </row>
    <row r="514" spans="12:14" ht="12.75">
      <c r="L514" s="9"/>
      <c r="M514" s="9"/>
      <c r="N514" s="9"/>
    </row>
    <row r="515" spans="12:14" ht="12.75">
      <c r="L515" s="9"/>
      <c r="M515" s="9"/>
      <c r="N515" s="9"/>
    </row>
    <row r="516" spans="12:14" ht="12.75">
      <c r="L516" s="9"/>
      <c r="M516" s="9"/>
      <c r="N516" s="9"/>
    </row>
    <row r="517" spans="12:14" ht="12.75">
      <c r="L517" s="9"/>
      <c r="M517" s="9"/>
      <c r="N517" s="9"/>
    </row>
    <row r="518" spans="12:14" ht="12.75">
      <c r="L518" s="9"/>
      <c r="M518" s="9"/>
      <c r="N518" s="9"/>
    </row>
    <row r="519" spans="12:14" ht="12.75">
      <c r="L519" s="9"/>
      <c r="M519" s="9"/>
      <c r="N519" s="9"/>
    </row>
    <row r="520" spans="12:14" ht="12.75">
      <c r="L520" s="9"/>
      <c r="M520" s="9"/>
      <c r="N520" s="9"/>
    </row>
    <row r="521" spans="12:14" ht="12.75">
      <c r="L521" s="9"/>
      <c r="M521" s="9"/>
      <c r="N521" s="9"/>
    </row>
    <row r="522" spans="12:14" ht="12.75">
      <c r="L522" s="9"/>
      <c r="M522" s="9"/>
      <c r="N522" s="9"/>
    </row>
    <row r="523" spans="12:14" ht="12.75">
      <c r="L523" s="9"/>
      <c r="M523" s="9"/>
      <c r="N523" s="9"/>
    </row>
    <row r="524" spans="12:14" ht="12.75">
      <c r="L524" s="9"/>
      <c r="M524" s="9"/>
      <c r="N524" s="9"/>
    </row>
    <row r="525" spans="12:14" ht="12.75">
      <c r="L525" s="9"/>
      <c r="M525" s="9"/>
      <c r="N525" s="9"/>
    </row>
    <row r="526" spans="12:14" ht="12.75">
      <c r="L526" s="9"/>
      <c r="M526" s="9"/>
      <c r="N526" s="9"/>
    </row>
    <row r="527" spans="12:14" ht="12.75">
      <c r="L527" s="9"/>
      <c r="M527" s="9"/>
      <c r="N527" s="9"/>
    </row>
    <row r="528" spans="12:14" ht="12.75">
      <c r="L528" s="9"/>
      <c r="M528" s="9"/>
      <c r="N528" s="9"/>
    </row>
    <row r="529" spans="12:14" ht="12.75">
      <c r="L529" s="9"/>
      <c r="M529" s="9"/>
      <c r="N529" s="9"/>
    </row>
    <row r="530" spans="12:14" ht="12.75">
      <c r="L530" s="9"/>
      <c r="M530" s="9"/>
      <c r="N530" s="9"/>
    </row>
    <row r="531" spans="12:14" ht="12.75">
      <c r="L531" s="9"/>
      <c r="M531" s="9"/>
      <c r="N531" s="9"/>
    </row>
    <row r="532" spans="12:14" ht="12.75">
      <c r="L532" s="9"/>
      <c r="M532" s="9"/>
      <c r="N532" s="9"/>
    </row>
    <row r="533" spans="12:14" ht="12.75">
      <c r="L533" s="9"/>
      <c r="M533" s="9"/>
      <c r="N533" s="9"/>
    </row>
    <row r="534" spans="12:14" ht="12.75">
      <c r="L534" s="9"/>
      <c r="M534" s="9"/>
      <c r="N534" s="9"/>
    </row>
    <row r="535" spans="12:14" ht="12.75">
      <c r="L535" s="9"/>
      <c r="M535" s="9"/>
      <c r="N535" s="9"/>
    </row>
    <row r="536" spans="12:14" ht="12.75">
      <c r="L536" s="9"/>
      <c r="M536" s="9"/>
      <c r="N536" s="9"/>
    </row>
    <row r="537" spans="12:14" ht="12.75">
      <c r="L537" s="9"/>
      <c r="M537" s="9"/>
      <c r="N537" s="9"/>
    </row>
    <row r="538" spans="12:14" ht="12.75">
      <c r="L538" s="9"/>
      <c r="M538" s="9"/>
      <c r="N538" s="9"/>
    </row>
    <row r="539" spans="12:14" ht="12.75">
      <c r="L539" s="9"/>
      <c r="M539" s="9"/>
      <c r="N539" s="9"/>
    </row>
    <row r="540" spans="12:14" ht="12.75">
      <c r="L540" s="9"/>
      <c r="M540" s="9"/>
      <c r="N540" s="9"/>
    </row>
    <row r="541" spans="12:14" ht="12.75">
      <c r="L541" s="9"/>
      <c r="M541" s="9"/>
      <c r="N541" s="9"/>
    </row>
    <row r="542" spans="12:14" ht="12.75">
      <c r="L542" s="9"/>
      <c r="M542" s="9"/>
      <c r="N542" s="9"/>
    </row>
    <row r="543" spans="12:14" ht="12.75">
      <c r="L543" s="9"/>
      <c r="M543" s="9"/>
      <c r="N543" s="9"/>
    </row>
    <row r="544" spans="12:14" ht="12.75">
      <c r="L544" s="9"/>
      <c r="M544" s="9"/>
      <c r="N544" s="9"/>
    </row>
    <row r="545" spans="12:14" ht="12.75">
      <c r="L545" s="9"/>
      <c r="M545" s="9"/>
      <c r="N545" s="9"/>
    </row>
    <row r="546" spans="12:14" ht="12.75">
      <c r="L546" s="9"/>
      <c r="M546" s="9"/>
      <c r="N546" s="9"/>
    </row>
    <row r="547" spans="12:14" ht="12.75">
      <c r="L547" s="9"/>
      <c r="M547" s="9"/>
      <c r="N547" s="9"/>
    </row>
    <row r="548" spans="12:14" ht="12.75">
      <c r="L548" s="9"/>
      <c r="M548" s="9"/>
      <c r="N548" s="9"/>
    </row>
    <row r="549" spans="12:14" ht="12.75">
      <c r="L549" s="9"/>
      <c r="M549" s="9"/>
      <c r="N549" s="9"/>
    </row>
    <row r="550" spans="12:14" ht="12.75">
      <c r="L550" s="9"/>
      <c r="M550" s="9"/>
      <c r="N550" s="9"/>
    </row>
    <row r="551" spans="12:14" ht="12.75">
      <c r="L551" s="9"/>
      <c r="M551" s="9"/>
      <c r="N551" s="9"/>
    </row>
    <row r="552" spans="12:14" ht="12.75">
      <c r="L552" s="9"/>
      <c r="M552" s="9"/>
      <c r="N552" s="9"/>
    </row>
    <row r="553" spans="12:14" ht="12.75">
      <c r="L553" s="9"/>
      <c r="M553" s="9"/>
      <c r="N553" s="9"/>
    </row>
    <row r="554" spans="12:14" ht="12.75">
      <c r="L554" s="9"/>
      <c r="M554" s="9"/>
      <c r="N554" s="9"/>
    </row>
    <row r="555" spans="12:14" ht="12.75">
      <c r="L555" s="9"/>
      <c r="M555" s="9"/>
      <c r="N555" s="9"/>
    </row>
    <row r="556" spans="12:14" ht="12.75">
      <c r="L556" s="9"/>
      <c r="M556" s="9"/>
      <c r="N556" s="9"/>
    </row>
    <row r="557" spans="12:14" ht="12.75">
      <c r="L557" s="9"/>
      <c r="M557" s="9"/>
      <c r="N557" s="9"/>
    </row>
    <row r="558" spans="12:14" ht="12.75">
      <c r="L558" s="9"/>
      <c r="M558" s="9"/>
      <c r="N558" s="9"/>
    </row>
    <row r="559" spans="12:14" ht="12.75">
      <c r="L559" s="9"/>
      <c r="M559" s="9"/>
      <c r="N559" s="9"/>
    </row>
    <row r="560" spans="12:14" ht="12.75">
      <c r="L560" s="9"/>
      <c r="M560" s="9"/>
      <c r="N560" s="9"/>
    </row>
    <row r="561" spans="12:14" ht="12.75">
      <c r="L561" s="9"/>
      <c r="M561" s="9"/>
      <c r="N561" s="9"/>
    </row>
    <row r="562" spans="12:14" ht="12.75">
      <c r="L562" s="9"/>
      <c r="M562" s="9"/>
      <c r="N562" s="9"/>
    </row>
    <row r="563" spans="12:14" ht="12.75">
      <c r="L563" s="9"/>
      <c r="M563" s="9"/>
      <c r="N563" s="9"/>
    </row>
    <row r="564" spans="12:14" ht="12.75">
      <c r="L564" s="9"/>
      <c r="M564" s="9"/>
      <c r="N564" s="9"/>
    </row>
    <row r="565" spans="12:14" ht="12.75">
      <c r="L565" s="9"/>
      <c r="M565" s="9"/>
      <c r="N565" s="9"/>
    </row>
    <row r="566" spans="12:14" ht="12.75">
      <c r="L566" s="9"/>
      <c r="M566" s="9"/>
      <c r="N566" s="9"/>
    </row>
    <row r="567" spans="12:14" ht="12.75">
      <c r="L567" s="9"/>
      <c r="M567" s="9"/>
      <c r="N567" s="9"/>
    </row>
    <row r="568" spans="12:14" ht="12.75">
      <c r="L568" s="9"/>
      <c r="M568" s="9"/>
      <c r="N568" s="9"/>
    </row>
    <row r="569" spans="12:14" ht="12.75">
      <c r="L569" s="9"/>
      <c r="M569" s="9"/>
      <c r="N569" s="9"/>
    </row>
    <row r="570" spans="12:14" ht="12.75">
      <c r="L570" s="9"/>
      <c r="M570" s="9"/>
      <c r="N570" s="9"/>
    </row>
    <row r="571" spans="12:14" ht="12.75">
      <c r="L571" s="9"/>
      <c r="M571" s="9"/>
      <c r="N571" s="9"/>
    </row>
    <row r="572" spans="12:14" ht="12.75">
      <c r="L572" s="9"/>
      <c r="M572" s="9"/>
      <c r="N572" s="9"/>
    </row>
    <row r="573" spans="12:14" ht="12.75">
      <c r="L573" s="9"/>
      <c r="M573" s="9"/>
      <c r="N573" s="9"/>
    </row>
    <row r="574" spans="12:14" ht="12.75">
      <c r="L574" s="9"/>
      <c r="M574" s="9"/>
      <c r="N574" s="9"/>
    </row>
    <row r="575" spans="12:14" ht="12.75">
      <c r="L575" s="9"/>
      <c r="M575" s="9"/>
      <c r="N575" s="9"/>
    </row>
    <row r="576" spans="12:14" ht="12.75">
      <c r="L576" s="9"/>
      <c r="M576" s="9"/>
      <c r="N576" s="9"/>
    </row>
    <row r="577" spans="12:14" ht="12.75">
      <c r="L577" s="9"/>
      <c r="M577" s="9"/>
      <c r="N577" s="9"/>
    </row>
    <row r="578" spans="12:14" ht="12.75">
      <c r="L578" s="9"/>
      <c r="M578" s="9"/>
      <c r="N578" s="9"/>
    </row>
    <row r="579" spans="12:14" ht="12.75">
      <c r="L579" s="9"/>
      <c r="M579" s="9"/>
      <c r="N579" s="9"/>
    </row>
    <row r="580" spans="12:14" ht="12.75">
      <c r="L580" s="9"/>
      <c r="M580" s="9"/>
      <c r="N580" s="9"/>
    </row>
    <row r="581" spans="12:14" ht="12.75">
      <c r="L581" s="9"/>
      <c r="M581" s="9"/>
      <c r="N581" s="9"/>
    </row>
    <row r="582" spans="12:14" ht="12.75">
      <c r="L582" s="9"/>
      <c r="M582" s="9"/>
      <c r="N582" s="9"/>
    </row>
    <row r="583" spans="12:14" ht="12.75">
      <c r="L583" s="9"/>
      <c r="M583" s="9"/>
      <c r="N583" s="9"/>
    </row>
    <row r="584" spans="12:14" ht="12.75">
      <c r="L584" s="9"/>
      <c r="M584" s="9"/>
      <c r="N584" s="9"/>
    </row>
    <row r="585" spans="12:14" ht="12.75">
      <c r="L585" s="9"/>
      <c r="M585" s="9"/>
      <c r="N585" s="9"/>
    </row>
    <row r="586" spans="12:14" ht="12.75">
      <c r="L586" s="9"/>
      <c r="M586" s="9"/>
      <c r="N586" s="9"/>
    </row>
    <row r="587" spans="12:14" ht="12.75">
      <c r="L587" s="9"/>
      <c r="M587" s="9"/>
      <c r="N587" s="9"/>
    </row>
    <row r="588" spans="12:14" ht="12.75">
      <c r="L588" s="9"/>
      <c r="M588" s="9"/>
      <c r="N588" s="9"/>
    </row>
    <row r="589" spans="12:14" ht="12.75">
      <c r="L589" s="9"/>
      <c r="M589" s="9"/>
      <c r="N589" s="9"/>
    </row>
    <row r="590" spans="12:14" ht="12.75">
      <c r="L590" s="9"/>
      <c r="M590" s="9"/>
      <c r="N590" s="9"/>
    </row>
    <row r="591" spans="12:14" ht="12.75">
      <c r="L591" s="9"/>
      <c r="M591" s="9"/>
      <c r="N591" s="9"/>
    </row>
    <row r="592" spans="12:14" ht="12.75">
      <c r="L592" s="9"/>
      <c r="M592" s="9"/>
      <c r="N592" s="9"/>
    </row>
    <row r="593" spans="12:14" ht="12.75">
      <c r="L593" s="9"/>
      <c r="M593" s="9"/>
      <c r="N593" s="9"/>
    </row>
    <row r="594" spans="12:14" ht="12.75">
      <c r="L594" s="9"/>
      <c r="M594" s="9"/>
      <c r="N594" s="9"/>
    </row>
    <row r="595" spans="12:14" ht="12.75">
      <c r="L595" s="9"/>
      <c r="M595" s="9"/>
      <c r="N595" s="9"/>
    </row>
    <row r="596" spans="12:14" ht="12.75">
      <c r="L596" s="9"/>
      <c r="M596" s="9"/>
      <c r="N596" s="9"/>
    </row>
    <row r="597" spans="12:14" ht="12.75">
      <c r="L597" s="9"/>
      <c r="M597" s="9"/>
      <c r="N597" s="9"/>
    </row>
    <row r="598" spans="12:14" ht="12.75">
      <c r="L598" s="9"/>
      <c r="M598" s="9"/>
      <c r="N598" s="9"/>
    </row>
    <row r="599" spans="12:14" ht="12.75">
      <c r="L599" s="9"/>
      <c r="M599" s="9"/>
      <c r="N599" s="9"/>
    </row>
    <row r="600" spans="12:14" ht="12.75">
      <c r="L600" s="9"/>
      <c r="M600" s="9"/>
      <c r="N600" s="9"/>
    </row>
    <row r="601" spans="12:14" ht="12.75">
      <c r="L601" s="9"/>
      <c r="M601" s="9"/>
      <c r="N601" s="9"/>
    </row>
    <row r="602" spans="12:14" ht="12.75">
      <c r="L602" s="9"/>
      <c r="M602" s="9"/>
      <c r="N602" s="9"/>
    </row>
    <row r="603" spans="12:14" ht="12.75">
      <c r="L603" s="9"/>
      <c r="M603" s="9"/>
      <c r="N603" s="9"/>
    </row>
    <row r="604" spans="12:14" ht="12.75">
      <c r="L604" s="9"/>
      <c r="M604" s="9"/>
      <c r="N604" s="9"/>
    </row>
    <row r="605" spans="12:14" ht="12.75">
      <c r="L605" s="9"/>
      <c r="M605" s="9"/>
      <c r="N605" s="9"/>
    </row>
    <row r="606" spans="12:14" ht="12.75">
      <c r="L606" s="9"/>
      <c r="M606" s="9"/>
      <c r="N606" s="9"/>
    </row>
    <row r="607" spans="12:14" ht="12.75">
      <c r="L607" s="9"/>
      <c r="M607" s="9"/>
      <c r="N607" s="9"/>
    </row>
    <row r="608" spans="12:14" ht="12.75">
      <c r="L608" s="9"/>
      <c r="M608" s="9"/>
      <c r="N608" s="9"/>
    </row>
    <row r="609" spans="12:14" ht="12.75">
      <c r="L609" s="9"/>
      <c r="M609" s="9"/>
      <c r="N609" s="9"/>
    </row>
    <row r="610" spans="12:14" ht="12.75">
      <c r="L610" s="9"/>
      <c r="M610" s="9"/>
      <c r="N610" s="9"/>
    </row>
    <row r="611" spans="12:14" ht="12.75">
      <c r="L611" s="9"/>
      <c r="M611" s="9"/>
      <c r="N611" s="9"/>
    </row>
    <row r="612" spans="12:14" ht="12.75">
      <c r="L612" s="9"/>
      <c r="M612" s="9"/>
      <c r="N612" s="9"/>
    </row>
    <row r="613" spans="12:14" ht="12.75">
      <c r="L613" s="9"/>
      <c r="M613" s="9"/>
      <c r="N613" s="9"/>
    </row>
    <row r="614" spans="12:14" ht="12.75">
      <c r="L614" s="9"/>
      <c r="M614" s="9"/>
      <c r="N614" s="9"/>
    </row>
    <row r="615" spans="12:14" ht="12.75">
      <c r="L615" s="9"/>
      <c r="M615" s="9"/>
      <c r="N615" s="9"/>
    </row>
    <row r="616" spans="12:14" ht="12.75">
      <c r="L616" s="9"/>
      <c r="M616" s="9"/>
      <c r="N616" s="9"/>
    </row>
    <row r="617" spans="12:14" ht="12.75">
      <c r="L617" s="9"/>
      <c r="M617" s="9"/>
      <c r="N617" s="9"/>
    </row>
    <row r="618" spans="12:14" ht="12.75">
      <c r="L618" s="9"/>
      <c r="M618" s="9"/>
      <c r="N618" s="9"/>
    </row>
    <row r="619" spans="12:14" ht="12.75">
      <c r="L619" s="9"/>
      <c r="M619" s="9"/>
      <c r="N619" s="9"/>
    </row>
    <row r="620" spans="12:14" ht="12.75">
      <c r="L620" s="9"/>
      <c r="M620" s="9"/>
      <c r="N620" s="9"/>
    </row>
    <row r="621" spans="12:14" ht="12.75">
      <c r="L621" s="9"/>
      <c r="M621" s="9"/>
      <c r="N621" s="9"/>
    </row>
    <row r="622" spans="12:14" ht="12.75">
      <c r="L622" s="9"/>
      <c r="M622" s="9"/>
      <c r="N622" s="9"/>
    </row>
    <row r="623" spans="12:14" ht="12.75">
      <c r="L623" s="9"/>
      <c r="M623" s="9"/>
      <c r="N623" s="9"/>
    </row>
    <row r="624" spans="12:14" ht="12.75">
      <c r="L624" s="9"/>
      <c r="M624" s="9"/>
      <c r="N624" s="9"/>
    </row>
    <row r="625" spans="12:14" ht="12.75">
      <c r="L625" s="9"/>
      <c r="M625" s="9"/>
      <c r="N625" s="9"/>
    </row>
    <row r="626" spans="12:14" ht="12.75">
      <c r="L626" s="9"/>
      <c r="M626" s="9"/>
      <c r="N626" s="9"/>
    </row>
    <row r="627" spans="12:14" ht="12.75">
      <c r="L627" s="9"/>
      <c r="M627" s="9"/>
      <c r="N627" s="9"/>
    </row>
    <row r="628" spans="12:14" ht="12.75">
      <c r="L628" s="9"/>
      <c r="M628" s="9"/>
      <c r="N628" s="9"/>
    </row>
    <row r="629" spans="12:14" ht="12.75">
      <c r="L629" s="9"/>
      <c r="M629" s="9"/>
      <c r="N629" s="9"/>
    </row>
    <row r="630" spans="12:14" ht="12.75">
      <c r="L630" s="9"/>
      <c r="M630" s="9"/>
      <c r="N630" s="9"/>
    </row>
    <row r="631" spans="12:14" ht="12.75">
      <c r="L631" s="9"/>
      <c r="M631" s="9"/>
      <c r="N631" s="9"/>
    </row>
    <row r="632" spans="12:14" ht="12.75">
      <c r="L632" s="9"/>
      <c r="M632" s="9"/>
      <c r="N632" s="9"/>
    </row>
    <row r="633" spans="12:14" ht="12.75">
      <c r="L633" s="9"/>
      <c r="M633" s="9"/>
      <c r="N633" s="9"/>
    </row>
    <row r="634" spans="12:14" ht="12.75">
      <c r="L634" s="9"/>
      <c r="M634" s="9"/>
      <c r="N634" s="9"/>
    </row>
    <row r="635" spans="12:14" ht="12.75">
      <c r="L635" s="9"/>
      <c r="M635" s="9"/>
      <c r="N635" s="9"/>
    </row>
    <row r="636" spans="12:14" ht="12.75">
      <c r="L636" s="9"/>
      <c r="M636" s="9"/>
      <c r="N636" s="9"/>
    </row>
    <row r="637" spans="12:14" ht="12.75">
      <c r="L637" s="9"/>
      <c r="M637" s="9"/>
      <c r="N637" s="9"/>
    </row>
    <row r="638" spans="12:14" ht="12.75">
      <c r="L638" s="9"/>
      <c r="M638" s="9"/>
      <c r="N638" s="9"/>
    </row>
    <row r="639" spans="12:14" ht="12.75">
      <c r="L639" s="9"/>
      <c r="M639" s="9"/>
      <c r="N639" s="9"/>
    </row>
    <row r="640" spans="12:14" ht="12.75">
      <c r="L640" s="9"/>
      <c r="M640" s="9"/>
      <c r="N640" s="9"/>
    </row>
    <row r="641" spans="12:14" ht="12.75">
      <c r="L641" s="9"/>
      <c r="M641" s="9"/>
      <c r="N641" s="9"/>
    </row>
    <row r="642" spans="12:14" ht="12.75">
      <c r="L642" s="9"/>
      <c r="M642" s="9"/>
      <c r="N642" s="9"/>
    </row>
    <row r="643" spans="12:14" ht="12.75">
      <c r="L643" s="9"/>
      <c r="M643" s="9"/>
      <c r="N643" s="9"/>
    </row>
    <row r="644" spans="12:14" ht="12.75">
      <c r="L644" s="9"/>
      <c r="M644" s="9"/>
      <c r="N644" s="9"/>
    </row>
    <row r="645" spans="12:14" ht="12.75">
      <c r="L645" s="9"/>
      <c r="M645" s="9"/>
      <c r="N645" s="9"/>
    </row>
    <row r="646" spans="12:14" ht="12.75">
      <c r="L646" s="9"/>
      <c r="M646" s="9"/>
      <c r="N646" s="9"/>
    </row>
    <row r="647" spans="12:14" ht="12.75">
      <c r="L647" s="9"/>
      <c r="M647" s="9"/>
      <c r="N647" s="9"/>
    </row>
    <row r="648" spans="12:14" ht="12.75">
      <c r="L648" s="9"/>
      <c r="M648" s="9"/>
      <c r="N648" s="9"/>
    </row>
    <row r="649" spans="12:14" ht="12.75">
      <c r="L649" s="9"/>
      <c r="M649" s="9"/>
      <c r="N649" s="9"/>
    </row>
    <row r="650" spans="12:14" ht="12.75">
      <c r="L650" s="9"/>
      <c r="M650" s="9"/>
      <c r="N650" s="9"/>
    </row>
    <row r="651" spans="12:14" ht="12.75">
      <c r="L651" s="9"/>
      <c r="M651" s="9"/>
      <c r="N651" s="9"/>
    </row>
    <row r="652" spans="12:14" ht="12.75">
      <c r="L652" s="9"/>
      <c r="M652" s="9"/>
      <c r="N652" s="9"/>
    </row>
    <row r="653" spans="12:14" ht="12.75">
      <c r="L653" s="9"/>
      <c r="M653" s="9"/>
      <c r="N653" s="9"/>
    </row>
    <row r="654" spans="12:14" ht="12.75">
      <c r="L654" s="9"/>
      <c r="M654" s="9"/>
      <c r="N654" s="9"/>
    </row>
    <row r="655" spans="12:14" ht="12.75">
      <c r="L655" s="9"/>
      <c r="M655" s="9"/>
      <c r="N655" s="9"/>
    </row>
    <row r="656" spans="12:14" ht="12.75">
      <c r="L656" s="9"/>
      <c r="M656" s="9"/>
      <c r="N656" s="9"/>
    </row>
    <row r="657" spans="12:14" ht="12.75">
      <c r="L657" s="9"/>
      <c r="M657" s="9"/>
      <c r="N657" s="9"/>
    </row>
    <row r="658" spans="12:14" ht="12.75">
      <c r="L658" s="9"/>
      <c r="M658" s="9"/>
      <c r="N658" s="9"/>
    </row>
    <row r="659" spans="12:14" ht="12.75">
      <c r="L659" s="9"/>
      <c r="M659" s="9"/>
      <c r="N659" s="9"/>
    </row>
    <row r="660" spans="12:14" ht="12.75">
      <c r="L660" s="9"/>
      <c r="M660" s="9"/>
      <c r="N660" s="9"/>
    </row>
    <row r="661" spans="12:14" ht="12.75">
      <c r="L661" s="9"/>
      <c r="M661" s="9"/>
      <c r="N661" s="9"/>
    </row>
    <row r="662" spans="12:14" ht="12.75">
      <c r="L662" s="9"/>
      <c r="M662" s="9"/>
      <c r="N662" s="9"/>
    </row>
    <row r="663" spans="12:14" ht="12.75">
      <c r="L663" s="9"/>
      <c r="M663" s="9"/>
      <c r="N663" s="9"/>
    </row>
    <row r="664" spans="12:14" ht="12.75">
      <c r="L664" s="9"/>
      <c r="M664" s="9"/>
      <c r="N664" s="9"/>
    </row>
    <row r="665" spans="12:14" ht="12.75">
      <c r="L665" s="9"/>
      <c r="M665" s="9"/>
      <c r="N665" s="9"/>
    </row>
    <row r="666" spans="12:14" ht="12.75">
      <c r="L666" s="9"/>
      <c r="M666" s="9"/>
      <c r="N666" s="9"/>
    </row>
    <row r="667" spans="12:14" ht="12.75">
      <c r="L667" s="9"/>
      <c r="M667" s="9"/>
      <c r="N667" s="9"/>
    </row>
    <row r="668" spans="12:14" ht="12.75">
      <c r="L668" s="9"/>
      <c r="M668" s="9"/>
      <c r="N668" s="9"/>
    </row>
    <row r="669" spans="12:14" ht="12.75">
      <c r="L669" s="9"/>
      <c r="M669" s="9"/>
      <c r="N669" s="9"/>
    </row>
    <row r="670" spans="12:14" ht="12.75">
      <c r="L670" s="9"/>
      <c r="M670" s="9"/>
      <c r="N670" s="9"/>
    </row>
    <row r="671" spans="12:14" ht="12.75">
      <c r="L671" s="9"/>
      <c r="M671" s="9"/>
      <c r="N671" s="9"/>
    </row>
    <row r="672" spans="12:14" ht="12.75">
      <c r="L672" s="9"/>
      <c r="M672" s="9"/>
      <c r="N672" s="9"/>
    </row>
    <row r="673" spans="12:14" ht="12.75">
      <c r="L673" s="9"/>
      <c r="M673" s="9"/>
      <c r="N673" s="9"/>
    </row>
    <row r="674" spans="12:14" ht="12.75">
      <c r="L674" s="9"/>
      <c r="M674" s="9"/>
      <c r="N674" s="9"/>
    </row>
    <row r="675" spans="12:14" ht="12.75">
      <c r="L675" s="9"/>
      <c r="M675" s="9"/>
      <c r="N675" s="9"/>
    </row>
    <row r="676" spans="12:14" ht="12.75">
      <c r="L676" s="9"/>
      <c r="M676" s="9"/>
      <c r="N676" s="9"/>
    </row>
    <row r="677" spans="12:14" ht="12.75">
      <c r="L677" s="9"/>
      <c r="M677" s="9"/>
      <c r="N677" s="9"/>
    </row>
    <row r="678" spans="12:14" ht="12.75">
      <c r="L678" s="9"/>
      <c r="M678" s="9"/>
      <c r="N678" s="9"/>
    </row>
    <row r="679" spans="12:14" ht="12.75">
      <c r="L679" s="9"/>
      <c r="M679" s="9"/>
      <c r="N679" s="9"/>
    </row>
    <row r="680" spans="12:14" ht="12.75">
      <c r="L680" s="9"/>
      <c r="M680" s="9"/>
      <c r="N680" s="9"/>
    </row>
    <row r="681" spans="12:14" ht="12.75">
      <c r="L681" s="9"/>
      <c r="M681" s="9"/>
      <c r="N681" s="9"/>
    </row>
    <row r="682" spans="12:14" ht="12.75">
      <c r="L682" s="9"/>
      <c r="M682" s="9"/>
      <c r="N682" s="9"/>
    </row>
    <row r="683" spans="12:14" ht="12.75">
      <c r="L683" s="9"/>
      <c r="M683" s="9"/>
      <c r="N683" s="9"/>
    </row>
    <row r="684" spans="12:14" ht="12.75">
      <c r="L684" s="9"/>
      <c r="M684" s="9"/>
      <c r="N684" s="9"/>
    </row>
    <row r="685" spans="12:14" ht="12.75">
      <c r="L685" s="9"/>
      <c r="M685" s="9"/>
      <c r="N685" s="9"/>
    </row>
    <row r="686" spans="12:14" ht="12.75">
      <c r="L686" s="9"/>
      <c r="M686" s="9"/>
      <c r="N686" s="9"/>
    </row>
    <row r="687" spans="12:14" ht="12.75">
      <c r="L687" s="9"/>
      <c r="M687" s="9"/>
      <c r="N687" s="9"/>
    </row>
    <row r="688" spans="12:14" ht="12.75">
      <c r="L688" s="9"/>
      <c r="M688" s="9"/>
      <c r="N688" s="9"/>
    </row>
    <row r="689" spans="12:14" ht="12.75">
      <c r="L689" s="9"/>
      <c r="M689" s="9"/>
      <c r="N689" s="9"/>
    </row>
    <row r="690" spans="12:14" ht="12.75">
      <c r="L690" s="9"/>
      <c r="M690" s="9"/>
      <c r="N690" s="9"/>
    </row>
    <row r="691" spans="12:14" ht="12.75">
      <c r="L691" s="9"/>
      <c r="M691" s="9"/>
      <c r="N691" s="9"/>
    </row>
    <row r="692" spans="12:14" ht="12.75">
      <c r="L692" s="9"/>
      <c r="M692" s="9"/>
      <c r="N692" s="9"/>
    </row>
    <row r="693" spans="12:14" ht="12.75">
      <c r="L693" s="9"/>
      <c r="M693" s="9"/>
      <c r="N693" s="9"/>
    </row>
    <row r="694" spans="12:14" ht="12.75">
      <c r="L694" s="9"/>
      <c r="M694" s="9"/>
      <c r="N694" s="9"/>
    </row>
    <row r="695" spans="12:14" ht="12.75">
      <c r="L695" s="9"/>
      <c r="M695" s="9"/>
      <c r="N695" s="9"/>
    </row>
    <row r="696" spans="12:14" ht="12.75">
      <c r="L696" s="9"/>
      <c r="M696" s="9"/>
      <c r="N696" s="9"/>
    </row>
    <row r="697" spans="12:14" ht="12.75">
      <c r="L697" s="9"/>
      <c r="M697" s="9"/>
      <c r="N697" s="9"/>
    </row>
    <row r="698" spans="12:14" ht="12.75">
      <c r="L698" s="9"/>
      <c r="M698" s="9"/>
      <c r="N698" s="9"/>
    </row>
    <row r="699" spans="12:14" ht="12.75">
      <c r="L699" s="9"/>
      <c r="M699" s="9"/>
      <c r="N699" s="9"/>
    </row>
    <row r="700" spans="12:14" ht="12.75">
      <c r="L700" s="9"/>
      <c r="M700" s="9"/>
      <c r="N700" s="9"/>
    </row>
    <row r="701" spans="12:14" ht="12.75">
      <c r="L701" s="9"/>
      <c r="M701" s="9"/>
      <c r="N701" s="9"/>
    </row>
    <row r="702" spans="12:14" ht="12.75">
      <c r="L702" s="9"/>
      <c r="M702" s="9"/>
      <c r="N702" s="9"/>
    </row>
    <row r="703" spans="12:14" ht="12.75">
      <c r="L703" s="9"/>
      <c r="M703" s="9"/>
      <c r="N703" s="9"/>
    </row>
    <row r="704" spans="12:14" ht="12.75">
      <c r="L704" s="9"/>
      <c r="M704" s="9"/>
      <c r="N704" s="9"/>
    </row>
    <row r="705" spans="12:14" ht="12.75">
      <c r="L705" s="9"/>
      <c r="M705" s="9"/>
      <c r="N705" s="9"/>
    </row>
    <row r="706" spans="12:14" ht="12.75">
      <c r="L706" s="9"/>
      <c r="M706" s="9"/>
      <c r="N706" s="9"/>
    </row>
    <row r="707" spans="12:14" ht="12.75">
      <c r="L707" s="9"/>
      <c r="M707" s="9"/>
      <c r="N707" s="9"/>
    </row>
    <row r="708" spans="12:14" ht="12.75">
      <c r="L708" s="9"/>
      <c r="M708" s="9"/>
      <c r="N708" s="9"/>
    </row>
    <row r="709" spans="12:14" ht="12.75">
      <c r="L709" s="9"/>
      <c r="M709" s="9"/>
      <c r="N709" s="9"/>
    </row>
    <row r="710" spans="12:14" ht="12.75">
      <c r="L710" s="9"/>
      <c r="M710" s="9"/>
      <c r="N710" s="9"/>
    </row>
    <row r="711" spans="12:14" ht="12.75">
      <c r="L711" s="9"/>
      <c r="M711" s="9"/>
      <c r="N711" s="9"/>
    </row>
    <row r="712" spans="12:14" ht="12.75">
      <c r="L712" s="9"/>
      <c r="M712" s="9"/>
      <c r="N712" s="9"/>
    </row>
    <row r="713" spans="12:14" ht="12.75">
      <c r="L713" s="9"/>
      <c r="M713" s="9"/>
      <c r="N713" s="9"/>
    </row>
    <row r="714" spans="12:14" ht="12.75">
      <c r="L714" s="9"/>
      <c r="M714" s="9"/>
      <c r="N714" s="9"/>
    </row>
    <row r="715" spans="12:14" ht="12.75">
      <c r="L715" s="9"/>
      <c r="M715" s="9"/>
      <c r="N715" s="9"/>
    </row>
    <row r="716" spans="12:14" ht="12.75">
      <c r="L716" s="9"/>
      <c r="M716" s="9"/>
      <c r="N716" s="9"/>
    </row>
    <row r="717" spans="12:14" ht="12.75">
      <c r="L717" s="9"/>
      <c r="M717" s="9"/>
      <c r="N717" s="9"/>
    </row>
    <row r="718" spans="12:14" ht="12.75">
      <c r="L718" s="9"/>
      <c r="M718" s="9"/>
      <c r="N718" s="9"/>
    </row>
    <row r="719" spans="12:14" ht="12.75">
      <c r="L719" s="9"/>
      <c r="M719" s="9"/>
      <c r="N719" s="9"/>
    </row>
    <row r="720" spans="12:14" ht="12.75">
      <c r="L720" s="9"/>
      <c r="M720" s="9"/>
      <c r="N720" s="9"/>
    </row>
    <row r="721" spans="12:14" ht="12.75">
      <c r="L721" s="9"/>
      <c r="M721" s="9"/>
      <c r="N721" s="9"/>
    </row>
    <row r="722" spans="12:14" ht="12.75">
      <c r="L722" s="9"/>
      <c r="M722" s="9"/>
      <c r="N722" s="9"/>
    </row>
    <row r="723" spans="12:14" ht="12.75">
      <c r="L723" s="9"/>
      <c r="M723" s="9"/>
      <c r="N723" s="9"/>
    </row>
    <row r="724" spans="12:14" ht="12.75">
      <c r="L724" s="9"/>
      <c r="M724" s="9"/>
      <c r="N724" s="9"/>
    </row>
    <row r="725" spans="12:14" ht="12.75">
      <c r="L725" s="9"/>
      <c r="M725" s="9"/>
      <c r="N725" s="9"/>
    </row>
    <row r="726" spans="12:14" ht="12.75">
      <c r="L726" s="9"/>
      <c r="M726" s="9"/>
      <c r="N726" s="9"/>
    </row>
    <row r="727" spans="12:14" ht="12.75">
      <c r="L727" s="9"/>
      <c r="M727" s="9"/>
      <c r="N727" s="9"/>
    </row>
    <row r="728" spans="12:14" ht="12.75">
      <c r="L728" s="9"/>
      <c r="M728" s="9"/>
      <c r="N728" s="9"/>
    </row>
    <row r="729" spans="12:14" ht="12.75">
      <c r="L729" s="9"/>
      <c r="M729" s="9"/>
      <c r="N729" s="9"/>
    </row>
    <row r="730" spans="12:14" ht="12.75">
      <c r="L730" s="9"/>
      <c r="M730" s="9"/>
      <c r="N730" s="9"/>
    </row>
    <row r="731" spans="12:14" ht="12.75">
      <c r="L731" s="9"/>
      <c r="M731" s="9"/>
      <c r="N731" s="9"/>
    </row>
    <row r="732" spans="12:14" ht="12.75">
      <c r="L732" s="9"/>
      <c r="M732" s="9"/>
      <c r="N732" s="9"/>
    </row>
    <row r="733" spans="12:14" ht="12.75">
      <c r="L733" s="9"/>
      <c r="M733" s="9"/>
      <c r="N733" s="9"/>
    </row>
    <row r="734" spans="12:14" ht="12.75">
      <c r="L734" s="9"/>
      <c r="M734" s="9"/>
      <c r="N734" s="9"/>
    </row>
    <row r="735" spans="12:14" ht="12.75">
      <c r="L735" s="9"/>
      <c r="M735" s="9"/>
      <c r="N735" s="9"/>
    </row>
    <row r="736" spans="12:14" ht="12.75">
      <c r="L736" s="9"/>
      <c r="M736" s="9"/>
      <c r="N736" s="9"/>
    </row>
    <row r="737" spans="12:14" ht="12.75">
      <c r="L737" s="9"/>
      <c r="M737" s="9"/>
      <c r="N737" s="9"/>
    </row>
    <row r="738" spans="12:14" ht="12.75">
      <c r="L738" s="9"/>
      <c r="M738" s="9"/>
      <c r="N738" s="9"/>
    </row>
    <row r="739" spans="12:14" ht="12.75">
      <c r="L739" s="9"/>
      <c r="M739" s="9"/>
      <c r="N739" s="9"/>
    </row>
    <row r="740" spans="12:14" ht="12.75">
      <c r="L740" s="9"/>
      <c r="M740" s="9"/>
      <c r="N740" s="9"/>
    </row>
    <row r="741" spans="12:14" ht="12.75">
      <c r="L741" s="9"/>
      <c r="M741" s="9"/>
      <c r="N741" s="9"/>
    </row>
    <row r="742" spans="12:14" ht="12.75">
      <c r="L742" s="9"/>
      <c r="M742" s="9"/>
      <c r="N742" s="9"/>
    </row>
    <row r="743" spans="12:14" ht="12.75">
      <c r="L743" s="9"/>
      <c r="M743" s="9"/>
      <c r="N743" s="9"/>
    </row>
    <row r="744" spans="12:14" ht="12.75">
      <c r="L744" s="9"/>
      <c r="M744" s="9"/>
      <c r="N744" s="9"/>
    </row>
    <row r="745" spans="12:14" ht="12.75">
      <c r="L745" s="9"/>
      <c r="M745" s="9"/>
      <c r="N745" s="9"/>
    </row>
    <row r="746" spans="12:14" ht="12.75">
      <c r="L746" s="9"/>
      <c r="M746" s="9"/>
      <c r="N746" s="9"/>
    </row>
    <row r="747" spans="12:14" ht="12.75">
      <c r="L747" s="9"/>
      <c r="M747" s="9"/>
      <c r="N747" s="9"/>
    </row>
    <row r="748" spans="12:14" ht="12.75">
      <c r="L748" s="9"/>
      <c r="M748" s="9"/>
      <c r="N748" s="9"/>
    </row>
    <row r="749" spans="12:14" ht="12.75">
      <c r="L749" s="9"/>
      <c r="M749" s="9"/>
      <c r="N749" s="9"/>
    </row>
    <row r="750" spans="12:14" ht="12.75">
      <c r="L750" s="9"/>
      <c r="M750" s="9"/>
      <c r="N750" s="9"/>
    </row>
    <row r="751" spans="12:14" ht="12.75">
      <c r="L751" s="9"/>
      <c r="M751" s="9"/>
      <c r="N751" s="9"/>
    </row>
    <row r="752" spans="12:14" ht="12.75">
      <c r="L752" s="9"/>
      <c r="M752" s="9"/>
      <c r="N752" s="9"/>
    </row>
    <row r="753" spans="12:14" ht="12.75">
      <c r="L753" s="9"/>
      <c r="M753" s="9"/>
      <c r="N753" s="9"/>
    </row>
    <row r="754" spans="12:14" ht="12.75">
      <c r="L754" s="9"/>
      <c r="M754" s="9"/>
      <c r="N754" s="9"/>
    </row>
    <row r="755" spans="12:14" ht="12.75">
      <c r="L755" s="9"/>
      <c r="M755" s="9"/>
      <c r="N755" s="9"/>
    </row>
    <row r="756" spans="12:14" ht="12.75">
      <c r="L756" s="9"/>
      <c r="M756" s="9"/>
      <c r="N756" s="9"/>
    </row>
    <row r="757" spans="12:14" ht="12.75">
      <c r="L757" s="9"/>
      <c r="M757" s="9"/>
      <c r="N757" s="9"/>
    </row>
    <row r="758" spans="12:14" ht="12.75">
      <c r="L758" s="9"/>
      <c r="M758" s="9"/>
      <c r="N758" s="9"/>
    </row>
    <row r="759" spans="12:14" ht="12.75">
      <c r="L759" s="9"/>
      <c r="M759" s="9"/>
      <c r="N759" s="9"/>
    </row>
    <row r="760" spans="12:14" ht="12.75">
      <c r="L760" s="9"/>
      <c r="M760" s="9"/>
      <c r="N760" s="9"/>
    </row>
    <row r="761" spans="12:14" ht="12.75">
      <c r="L761" s="9"/>
      <c r="M761" s="9"/>
      <c r="N761" s="9"/>
    </row>
    <row r="762" spans="12:14" ht="12.75">
      <c r="L762" s="9"/>
      <c r="M762" s="9"/>
      <c r="N762" s="9"/>
    </row>
    <row r="763" spans="12:14" ht="12.75">
      <c r="L763" s="9"/>
      <c r="M763" s="9"/>
      <c r="N763" s="9"/>
    </row>
    <row r="764" spans="12:14" ht="12.75">
      <c r="L764" s="9"/>
      <c r="M764" s="9"/>
      <c r="N764" s="9"/>
    </row>
    <row r="765" spans="12:14" ht="12.75">
      <c r="L765" s="9"/>
      <c r="M765" s="9"/>
      <c r="N765" s="9"/>
    </row>
    <row r="766" spans="12:14" ht="12.75">
      <c r="L766" s="9"/>
      <c r="M766" s="9"/>
      <c r="N766" s="9"/>
    </row>
    <row r="767" spans="12:14" ht="12.75">
      <c r="L767" s="9"/>
      <c r="M767" s="9"/>
      <c r="N767" s="9"/>
    </row>
    <row r="768" spans="12:14" ht="12.75">
      <c r="L768" s="9"/>
      <c r="M768" s="9"/>
      <c r="N768" s="9"/>
    </row>
    <row r="769" ht="12.75">
      <c r="N769" s="9"/>
    </row>
  </sheetData>
  <sheetProtection/>
  <printOptions verticalCentered="1"/>
  <pageMargins left="0.75" right="0.75" top="1" bottom="1" header="0.5" footer="0.5"/>
  <pageSetup fitToHeight="1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Eric</cp:lastModifiedBy>
  <cp:lastPrinted>2004-08-11T19:01:15Z</cp:lastPrinted>
  <dcterms:created xsi:type="dcterms:W3CDTF">2004-05-08T01:23:28Z</dcterms:created>
  <dcterms:modified xsi:type="dcterms:W3CDTF">2016-02-12T15:43:17Z</dcterms:modified>
  <cp:category/>
  <cp:version/>
  <cp:contentType/>
  <cp:contentStatus/>
</cp:coreProperties>
</file>